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75" windowWidth="14160" windowHeight="8535" activeTab="0"/>
  </bookViews>
  <sheets>
    <sheet name="2010회계 명시이월조서" sheetId="1" r:id="rId1"/>
  </sheets>
  <definedNames>
    <definedName name="_xlnm.Print_Titles" localSheetId="0">'2010회계 명시이월조서'!$3:$4</definedName>
  </definedNames>
  <calcPr fullCalcOnLoad="1"/>
</workbook>
</file>

<file path=xl/sharedStrings.xml><?xml version="1.0" encoding="utf-8"?>
<sst xmlns="http://schemas.openxmlformats.org/spreadsheetml/2006/main" count="546" uniqueCount="180">
  <si>
    <t>노폭12m미만의
도시계획도로개설</t>
  </si>
  <si>
    <t>시설비</t>
  </si>
  <si>
    <t>감리비</t>
  </si>
  <si>
    <t>(단위 : 원)</t>
  </si>
  <si>
    <t>시설비및부대비</t>
  </si>
  <si>
    <t>2010 회계  명 시 이 월 요 구 서</t>
  </si>
  <si>
    <t>예 산 과 목</t>
  </si>
  <si>
    <t>예       산       액</t>
  </si>
  <si>
    <t>이       월       액</t>
  </si>
  <si>
    <t>이월사유</t>
  </si>
  <si>
    <t>담당
부서</t>
  </si>
  <si>
    <t>정책사업</t>
  </si>
  <si>
    <t>단위사업</t>
  </si>
  <si>
    <t>세부사업</t>
  </si>
  <si>
    <t>편성목</t>
  </si>
  <si>
    <t>통계목</t>
  </si>
  <si>
    <t>계</t>
  </si>
  <si>
    <t>국 비
(특별교부세)</t>
  </si>
  <si>
    <t>도 비</t>
  </si>
  <si>
    <t>시 비</t>
  </si>
  <si>
    <t>총            계( 46건)</t>
  </si>
  <si>
    <t>일   반   회   계( 45건)</t>
  </si>
  <si>
    <t>청주청원광역행정 
운영</t>
  </si>
  <si>
    <t>청주청원통합
기반 마련</t>
  </si>
  <si>
    <t>청주청원공동
발전기반조성</t>
  </si>
  <si>
    <t>연   구
개발비</t>
  </si>
  <si>
    <t>용역비</t>
  </si>
  <si>
    <t>사회체육진흥</t>
  </si>
  <si>
    <t>전문체육육성지원</t>
  </si>
  <si>
    <t>청주정구장 
돔설치</t>
  </si>
  <si>
    <t>사업량 증가로
절대공기 부족</t>
  </si>
  <si>
    <t>〃</t>
  </si>
  <si>
    <t>시   설
부대비</t>
  </si>
  <si>
    <t>자산
취득비</t>
  </si>
  <si>
    <t>자산및물품취득비</t>
  </si>
  <si>
    <t>본공사 준공 후
구입예정</t>
  </si>
  <si>
    <t>21C 전국 최고의 
u-청주 구현</t>
  </si>
  <si>
    <t>u-생활안전시설 구축</t>
  </si>
  <si>
    <t>u-생활안전서비스 제공위한 정보통신시설 구축</t>
  </si>
  <si>
    <t>어린이보호 CCTV 구축사업</t>
  </si>
  <si>
    <t>시설
부대비</t>
  </si>
  <si>
    <t>친기업적 환경조성 및 기업유치 활동 강화</t>
  </si>
  <si>
    <t>민간이전</t>
  </si>
  <si>
    <t>신규채용 직원의 
중도퇴사</t>
  </si>
  <si>
    <t>산업구조고도화</t>
  </si>
  <si>
    <t>지역경제활성화</t>
  </si>
  <si>
    <t>사창시장 환경
개선 사업</t>
  </si>
  <si>
    <t>상인회 자부담금 미 확보</t>
  </si>
  <si>
    <t>시설
부대비</t>
  </si>
  <si>
    <t>가경터미널시장 
주차장 조성</t>
  </si>
  <si>
    <t>부지매입완료
'11.6월한 조성</t>
  </si>
  <si>
    <t>복대가경시장 
주차장 조성</t>
  </si>
  <si>
    <t>성안길상점가 
현대화 조성</t>
  </si>
  <si>
    <t>운천시장 주차장 조성</t>
  </si>
  <si>
    <t>본공사 이월에 따른
부대비용 이월</t>
  </si>
  <si>
    <t>중소기업 경쟁력 강화</t>
  </si>
  <si>
    <t>지방기업고용보조금 지원</t>
  </si>
  <si>
    <t>민간경상보조</t>
  </si>
  <si>
    <t>자치행정과</t>
  </si>
  <si>
    <t>체육청소년과</t>
  </si>
  <si>
    <t>정보통신과</t>
  </si>
  <si>
    <t>경  제  과</t>
  </si>
  <si>
    <t>공동발주협의 지연
(청원,충북도,청주)</t>
  </si>
  <si>
    <t>부족사업비 '11년예산
확보후 추진</t>
  </si>
  <si>
    <r>
      <t xml:space="preserve">일자리창출과
</t>
    </r>
    <r>
      <rPr>
        <sz val="8"/>
        <color indexed="8"/>
        <rFont val="새굴림"/>
        <family val="1"/>
      </rPr>
      <t>(구 기업지원과)</t>
    </r>
  </si>
  <si>
    <t>민생생활안정 위한
일자리 창출</t>
  </si>
  <si>
    <t>고용촉진</t>
  </si>
  <si>
    <t>일자리종합지원
센터 운영</t>
  </si>
  <si>
    <t>연   구
개발비</t>
  </si>
  <si>
    <t>전산
개발비</t>
  </si>
  <si>
    <t>제3회추경반영
(절대공기부족)</t>
  </si>
  <si>
    <t>일자리창출과</t>
  </si>
  <si>
    <t>노인복지 증진</t>
  </si>
  <si>
    <t>시설운영기반조성</t>
  </si>
  <si>
    <t>노인복지마을 
증축</t>
  </si>
  <si>
    <t>시설비및부대비</t>
  </si>
  <si>
    <t>시설비</t>
  </si>
  <si>
    <t>공유재산관리계획 
변경(공사 지연)</t>
  </si>
  <si>
    <t>주민복지과
(사회복지과)</t>
  </si>
  <si>
    <t>〃</t>
  </si>
  <si>
    <t>감리비</t>
  </si>
  <si>
    <t>본공사 이월에 따른
부대비용 이월</t>
  </si>
  <si>
    <t>시설
부대비</t>
  </si>
  <si>
    <t>일반사회복지추진</t>
  </si>
  <si>
    <t>목련공원
주민협정사업추진</t>
  </si>
  <si>
    <t>월오1통지역도시
기반시설설치공사</t>
  </si>
  <si>
    <t>문화재지표조사
및 시굴조사 지연</t>
  </si>
  <si>
    <t>여성복지 증진</t>
  </si>
  <si>
    <t>모자보호시설
기능보강사업</t>
  </si>
  <si>
    <t>제2회추경반영
(절대공기부족)</t>
  </si>
  <si>
    <t>여성가족과</t>
  </si>
  <si>
    <t xml:space="preserve">살고싶은 도시건설 </t>
  </si>
  <si>
    <t>살고싶은 행복한 
도시계획 수립</t>
  </si>
  <si>
    <t>살고싶은 도시
만들기 사업</t>
  </si>
  <si>
    <t>지역 상인들과
사업협의 지연</t>
  </si>
  <si>
    <t>도시계획과</t>
  </si>
  <si>
    <t>시설부대비</t>
  </si>
  <si>
    <t>주거환경정비</t>
  </si>
  <si>
    <t>도심활성화사업</t>
  </si>
  <si>
    <t>정비구역지정</t>
  </si>
  <si>
    <t>연   구
용역비</t>
  </si>
  <si>
    <t>용역기간 12개월
('11.6월 준공)</t>
  </si>
  <si>
    <t>도시재생과</t>
  </si>
  <si>
    <t>공원조성 및 녹지 
관리</t>
  </si>
  <si>
    <t>도시공원 환경개선 및 관리</t>
  </si>
  <si>
    <t>공원시설                   유지보수</t>
  </si>
  <si>
    <t>제3회추경 반영
(절대공기부족)</t>
  </si>
  <si>
    <t>공원녹지과</t>
  </si>
  <si>
    <t>공원내 공원등            정비</t>
  </si>
  <si>
    <t>도시공원조성                  및 시설현대화</t>
  </si>
  <si>
    <t>153호 어린이           공원 조성사업</t>
  </si>
  <si>
    <t>부족사업비 '11년예산
확보후 추진</t>
  </si>
  <si>
    <t>93호근린공원                            조성</t>
  </si>
  <si>
    <t>도시녹화사업</t>
  </si>
  <si>
    <t>지역주민쉼터조성
(우암, 명암, 모충)</t>
  </si>
  <si>
    <t>가로수 및 녹지
관리</t>
  </si>
  <si>
    <t xml:space="preserve">녹지관리
(가경터미널,정자)
</t>
  </si>
  <si>
    <t>산림자원조성 및 
관리</t>
  </si>
  <si>
    <t>산림자원조성</t>
  </si>
  <si>
    <t>등산로조성 및 
관리(백화산)</t>
  </si>
  <si>
    <t xml:space="preserve"> </t>
  </si>
  <si>
    <t>지역균형 발전을 
위한 인프라구축</t>
  </si>
  <si>
    <t>도심내도로
확포장</t>
  </si>
  <si>
    <t>율량동 삼성A뒤 도로개설</t>
  </si>
  <si>
    <t>시설비및
부대비</t>
  </si>
  <si>
    <t>보상협의 지연
(11년 5월 준공)</t>
  </si>
  <si>
    <t>도  로  과</t>
  </si>
  <si>
    <t>명암로(구법원사거리
~이화A) 도로확장</t>
  </si>
  <si>
    <t>거주자 이주지연
(11년 6월 준공)</t>
  </si>
  <si>
    <t>청주역~옥산간 도로확장</t>
  </si>
  <si>
    <t>제2회추경반영
(보상협의지연)</t>
  </si>
  <si>
    <t>금천마을금고~용암2지구 도로확장공사</t>
  </si>
  <si>
    <t>건물철거 지연
(11년 6월 준공)</t>
  </si>
  <si>
    <t>월오~가덕간 도로개설공사</t>
  </si>
  <si>
    <t>제2회추경반영
(설계용역추진중)</t>
  </si>
  <si>
    <t>도로교통시설유지관리</t>
  </si>
  <si>
    <t>어린이보호구역 개선사업</t>
  </si>
  <si>
    <t>CCTV설치로 인한 
공사기간 연장</t>
  </si>
  <si>
    <t>자전거 인프라 구축</t>
  </si>
  <si>
    <t>절대공기10개월
(11년 4월 준공)</t>
  </si>
  <si>
    <t>웰빙체육공간의 
조성</t>
  </si>
  <si>
    <t>체육시설관리</t>
  </si>
  <si>
    <t>체육시설 설비관리</t>
  </si>
  <si>
    <t>3회 추경에 반영
(절대공기부족)</t>
  </si>
  <si>
    <t>문)체육시설과</t>
  </si>
  <si>
    <t>지역균형발전을위한도시기반조성</t>
  </si>
  <si>
    <t>노폭12m미만의도시계획도로개설</t>
  </si>
  <si>
    <t>방서~용암동연결도로 도로개설</t>
  </si>
  <si>
    <t>보상협의 지연
수용재결후 추진</t>
  </si>
  <si>
    <t>상당구 건설과</t>
  </si>
  <si>
    <t>명암 유원지내
(소로2-3호선)
도로개설</t>
  </si>
  <si>
    <t>우암동소로3-8호선도로개설</t>
  </si>
  <si>
    <t>도시계획선변경
('11.11월 준공)</t>
  </si>
  <si>
    <t>내덕초교주변
도로개설</t>
  </si>
  <si>
    <t>내덕2동주민센터주변도로개설</t>
  </si>
  <si>
    <t>지역균형발전을 위한 도시기반 조성</t>
  </si>
  <si>
    <t>도로관리</t>
  </si>
  <si>
    <t>중앙로차없는거리2차조성사업</t>
  </si>
  <si>
    <t>3회추경반영
(절대공기부족)</t>
  </si>
  <si>
    <t>지역개발사업
(서운동, 주택가)</t>
  </si>
  <si>
    <t>금천동 1통 도로보강공사</t>
  </si>
  <si>
    <t>민방위운영</t>
  </si>
  <si>
    <t>민방위구축및
공익요원관리</t>
  </si>
  <si>
    <t>민방위교육훈련
추진</t>
  </si>
  <si>
    <t>흥덕구 총무과</t>
  </si>
  <si>
    <t>지역균형발전위한
도시기반조성</t>
  </si>
  <si>
    <t>비하동 24통(동양촌) 도로개설공사</t>
  </si>
  <si>
    <t>명도소송(이주) 후
사업 추진 가능</t>
  </si>
  <si>
    <t>흥덕구 건설과</t>
  </si>
  <si>
    <t>강서동 덕흥아파트 뒤 도로개설공사</t>
  </si>
  <si>
    <t>보상예산 부족</t>
  </si>
  <si>
    <t>모충동 그린맨션 앞 도로개설공사</t>
  </si>
  <si>
    <t>지역개발사업
(미평 도로정비)</t>
  </si>
  <si>
    <t>제3회 추경반영
절대공기 부족</t>
  </si>
  <si>
    <t>특   별   회   계( 1건)</t>
  </si>
  <si>
    <t>도시개발</t>
  </si>
  <si>
    <t>장기미집행도시계획시설편입용지보상</t>
  </si>
  <si>
    <t>시설비 및 부대비</t>
  </si>
  <si>
    <t>대상필지 접수 및 
보상협의중</t>
  </si>
  <si>
    <t>도시개발과</t>
  </si>
</sst>
</file>

<file path=xl/styles.xml><?xml version="1.0" encoding="utf-8"?>
<styleSheet xmlns="http://schemas.openxmlformats.org/spreadsheetml/2006/main">
  <numFmts count="23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);[Red]\(#,##0\)"/>
    <numFmt numFmtId="178" formatCode="#,##0_ "/>
    <numFmt numFmtId="179" formatCode="#,##0_);\(#,##0\)"/>
    <numFmt numFmtId="180" formatCode="0_);[Red]\(0\)"/>
    <numFmt numFmtId="181" formatCode="000\-000"/>
    <numFmt numFmtId="182" formatCode="0_);\(0\)"/>
    <numFmt numFmtId="183" formatCode="0.00_ "/>
    <numFmt numFmtId="184" formatCode="00.00_ "/>
    <numFmt numFmtId="185" formatCode="00.0\ "/>
    <numFmt numFmtId="186" formatCode="#,##0;[Red]#,##0"/>
  </numFmts>
  <fonts count="18">
    <font>
      <sz val="11"/>
      <name val="돋움"/>
      <family val="3"/>
    </font>
    <font>
      <sz val="8"/>
      <name val="돋움"/>
      <family val="3"/>
    </font>
    <font>
      <u val="single"/>
      <sz val="11"/>
      <color indexed="36"/>
      <name val="돋움"/>
      <family val="3"/>
    </font>
    <font>
      <u val="single"/>
      <sz val="11"/>
      <color indexed="12"/>
      <name val="돋움"/>
      <family val="3"/>
    </font>
    <font>
      <b/>
      <sz val="32"/>
      <color indexed="8"/>
      <name val="HY견명조"/>
      <family val="1"/>
    </font>
    <font>
      <sz val="11"/>
      <color indexed="8"/>
      <name val="돋움"/>
      <family val="3"/>
    </font>
    <font>
      <b/>
      <sz val="12"/>
      <color indexed="8"/>
      <name val="새굴림"/>
      <family val="1"/>
    </font>
    <font>
      <sz val="8"/>
      <color indexed="8"/>
      <name val="돋움"/>
      <family val="3"/>
    </font>
    <font>
      <sz val="10"/>
      <color indexed="8"/>
      <name val="새굴림"/>
      <family val="1"/>
    </font>
    <font>
      <sz val="9"/>
      <color indexed="8"/>
      <name val="새굴림"/>
      <family val="1"/>
    </font>
    <font>
      <b/>
      <sz val="11"/>
      <color indexed="8"/>
      <name val="새굴림"/>
      <family val="1"/>
    </font>
    <font>
      <b/>
      <sz val="11"/>
      <color indexed="8"/>
      <name val="Arial Narrow"/>
      <family val="2"/>
    </font>
    <font>
      <b/>
      <sz val="9"/>
      <color indexed="8"/>
      <name val="새굴림"/>
      <family val="1"/>
    </font>
    <font>
      <b/>
      <sz val="10"/>
      <color indexed="8"/>
      <name val="새굴림"/>
      <family val="1"/>
    </font>
    <font>
      <b/>
      <sz val="12"/>
      <color indexed="8"/>
      <name val="돋움"/>
      <family val="3"/>
    </font>
    <font>
      <sz val="11"/>
      <color indexed="8"/>
      <name val="Arial Narrow"/>
      <family val="2"/>
    </font>
    <font>
      <sz val="8"/>
      <color indexed="8"/>
      <name val="새굴림"/>
      <family val="1"/>
    </font>
    <font>
      <b/>
      <sz val="11"/>
      <color indexed="8"/>
      <name val="돋움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 style="hair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hair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5" fillId="0" borderId="0" xfId="0" applyFont="1" applyAlignment="1">
      <alignment wrapText="1"/>
    </xf>
    <xf numFmtId="177" fontId="5" fillId="0" borderId="0" xfId="0" applyNumberFormat="1" applyFont="1" applyAlignment="1">
      <alignment wrapText="1"/>
    </xf>
    <xf numFmtId="177" fontId="5" fillId="0" borderId="1" xfId="0" applyNumberFormat="1" applyFont="1" applyBorder="1" applyAlignment="1">
      <alignment horizont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wrapText="1"/>
    </xf>
    <xf numFmtId="0" fontId="5" fillId="0" borderId="0" xfId="0" applyFont="1" applyFill="1" applyAlignment="1">
      <alignment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wrapText="1"/>
    </xf>
    <xf numFmtId="0" fontId="4" fillId="0" borderId="0" xfId="0" applyFont="1" applyAlignment="1">
      <alignment horizontal="center" vertical="top" wrapText="1"/>
    </xf>
    <xf numFmtId="0" fontId="6" fillId="0" borderId="0" xfId="0" applyFont="1" applyBorder="1" applyAlignment="1">
      <alignment horizontal="righ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 shrinkToFit="1"/>
    </xf>
    <xf numFmtId="0" fontId="8" fillId="0" borderId="2" xfId="0" applyFont="1" applyFill="1" applyBorder="1" applyAlignment="1">
      <alignment horizontal="center" vertical="center" wrapText="1" shrinkToFit="1"/>
    </xf>
    <xf numFmtId="0" fontId="9" fillId="0" borderId="2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9" fillId="0" borderId="2" xfId="0" applyFont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8" fillId="0" borderId="0" xfId="0" applyFont="1" applyFill="1" applyAlignment="1">
      <alignment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 shrinkToFit="1"/>
    </xf>
    <xf numFmtId="177" fontId="8" fillId="0" borderId="0" xfId="0" applyNumberFormat="1" applyFont="1" applyFill="1" applyAlignment="1">
      <alignment vertical="center" wrapText="1"/>
    </xf>
    <xf numFmtId="0" fontId="5" fillId="0" borderId="0" xfId="0" applyFont="1" applyBorder="1" applyAlignment="1">
      <alignment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177" fontId="11" fillId="0" borderId="7" xfId="0" applyNumberFormat="1" applyFont="1" applyBorder="1" applyAlignment="1">
      <alignment horizontal="right" vertical="center" shrinkToFit="1"/>
    </xf>
    <xf numFmtId="0" fontId="12" fillId="0" borderId="7" xfId="0" applyFont="1" applyBorder="1" applyAlignment="1">
      <alignment vertical="center" wrapText="1"/>
    </xf>
    <xf numFmtId="0" fontId="13" fillId="0" borderId="8" xfId="0" applyFont="1" applyBorder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177" fontId="12" fillId="0" borderId="7" xfId="0" applyNumberFormat="1" applyFont="1" applyBorder="1" applyAlignment="1">
      <alignment vertical="center" wrapText="1"/>
    </xf>
    <xf numFmtId="177" fontId="14" fillId="0" borderId="0" xfId="0" applyNumberFormat="1" applyFont="1" applyAlignment="1">
      <alignment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 shrinkToFit="1"/>
    </xf>
    <xf numFmtId="41" fontId="15" fillId="0" borderId="4" xfId="17" applyFont="1" applyFill="1" applyBorder="1" applyAlignment="1">
      <alignment horizontal="right" vertical="center" wrapText="1" shrinkToFit="1"/>
    </xf>
    <xf numFmtId="177" fontId="15" fillId="0" borderId="4" xfId="0" applyNumberFormat="1" applyFont="1" applyFill="1" applyBorder="1" applyAlignment="1">
      <alignment horizontal="right" vertical="center" wrapText="1" shrinkToFit="1"/>
    </xf>
    <xf numFmtId="0" fontId="9" fillId="0" borderId="4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vertical="center" wrapText="1"/>
    </xf>
    <xf numFmtId="177" fontId="13" fillId="0" borderId="0" xfId="0" applyNumberFormat="1" applyFont="1" applyFill="1" applyAlignment="1">
      <alignment vertical="center" wrapText="1"/>
    </xf>
    <xf numFmtId="0" fontId="8" fillId="0" borderId="3" xfId="0" applyFont="1" applyFill="1" applyBorder="1" applyAlignment="1">
      <alignment horizontal="left" vertical="center" wrapText="1"/>
    </xf>
    <xf numFmtId="41" fontId="15" fillId="0" borderId="2" xfId="17" applyFont="1" applyFill="1" applyBorder="1" applyAlignment="1">
      <alignment horizontal="right" vertical="center" wrapText="1" shrinkToFit="1"/>
    </xf>
    <xf numFmtId="177" fontId="15" fillId="0" borderId="2" xfId="0" applyNumberFormat="1" applyFont="1" applyFill="1" applyBorder="1" applyAlignment="1">
      <alignment horizontal="right" vertical="center" wrapText="1" shrinkToFit="1"/>
    </xf>
    <xf numFmtId="0" fontId="8" fillId="0" borderId="11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177" fontId="8" fillId="0" borderId="0" xfId="0" applyNumberFormat="1" applyFont="1" applyFill="1" applyAlignment="1">
      <alignment wrapText="1"/>
    </xf>
    <xf numFmtId="0" fontId="9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left" vertical="center" wrapText="1"/>
    </xf>
    <xf numFmtId="0" fontId="8" fillId="3" borderId="2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center" vertical="center" wrapText="1"/>
    </xf>
    <xf numFmtId="41" fontId="15" fillId="3" borderId="2" xfId="17" applyFont="1" applyFill="1" applyBorder="1" applyAlignment="1">
      <alignment horizontal="right" vertical="center" wrapText="1" shrinkToFit="1"/>
    </xf>
    <xf numFmtId="177" fontId="15" fillId="3" borderId="2" xfId="0" applyNumberFormat="1" applyFont="1" applyFill="1" applyBorder="1" applyAlignment="1">
      <alignment horizontal="right" vertical="center" wrapText="1" shrinkToFit="1"/>
    </xf>
    <xf numFmtId="0" fontId="8" fillId="3" borderId="1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41" fontId="15" fillId="0" borderId="2" xfId="17" applyFont="1" applyFill="1" applyBorder="1" applyAlignment="1">
      <alignment horizontal="right" vertical="center" wrapText="1" shrinkToFit="1"/>
    </xf>
    <xf numFmtId="177" fontId="15" fillId="0" borderId="2" xfId="0" applyNumberFormat="1" applyFont="1" applyFill="1" applyBorder="1" applyAlignment="1">
      <alignment horizontal="right" vertical="center" wrapText="1" shrinkToFit="1"/>
    </xf>
    <xf numFmtId="0" fontId="9" fillId="0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 shrinkToFit="1"/>
    </xf>
    <xf numFmtId="0" fontId="8" fillId="3" borderId="0" xfId="0" applyFont="1" applyFill="1" applyAlignment="1">
      <alignment wrapText="1"/>
    </xf>
    <xf numFmtId="177" fontId="8" fillId="3" borderId="0" xfId="0" applyNumberFormat="1" applyFont="1" applyFill="1" applyAlignment="1">
      <alignment wrapText="1"/>
    </xf>
    <xf numFmtId="177" fontId="13" fillId="3" borderId="0" xfId="0" applyNumberFormat="1" applyFont="1" applyFill="1" applyAlignment="1">
      <alignment vertical="center" wrapText="1"/>
    </xf>
    <xf numFmtId="0" fontId="8" fillId="3" borderId="2" xfId="0" applyFont="1" applyFill="1" applyBorder="1" applyAlignment="1">
      <alignment horizontal="left" vertical="center" wrapText="1" shrinkToFit="1"/>
    </xf>
    <xf numFmtId="0" fontId="8" fillId="3" borderId="2" xfId="0" applyFont="1" applyFill="1" applyBorder="1" applyAlignment="1">
      <alignment horizontal="center" vertical="center" wrapText="1" shrinkToFit="1"/>
    </xf>
    <xf numFmtId="0" fontId="13" fillId="3" borderId="0" xfId="0" applyFont="1" applyFill="1" applyAlignment="1">
      <alignment vertical="center" wrapText="1"/>
    </xf>
    <xf numFmtId="0" fontId="8" fillId="3" borderId="0" xfId="0" applyFont="1" applyFill="1" applyAlignment="1">
      <alignment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 shrinkToFit="1"/>
    </xf>
    <xf numFmtId="0" fontId="8" fillId="3" borderId="3" xfId="0" applyFont="1" applyFill="1" applyBorder="1" applyAlignment="1">
      <alignment horizontal="left" vertical="center" wrapText="1" shrinkToFit="1"/>
    </xf>
    <xf numFmtId="49" fontId="15" fillId="0" borderId="2" xfId="17" applyNumberFormat="1" applyFont="1" applyFill="1" applyBorder="1" applyAlignment="1">
      <alignment horizontal="right" vertical="center" wrapText="1" shrinkToFit="1"/>
    </xf>
    <xf numFmtId="3" fontId="8" fillId="0" borderId="0" xfId="0" applyNumberFormat="1" applyFont="1" applyFill="1" applyAlignment="1">
      <alignment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 shrinkToFit="1"/>
    </xf>
    <xf numFmtId="0" fontId="8" fillId="0" borderId="6" xfId="0" applyFont="1" applyFill="1" applyBorder="1" applyAlignment="1">
      <alignment horizontal="center" vertical="center" wrapText="1" shrinkToFit="1"/>
    </xf>
    <xf numFmtId="41" fontId="15" fillId="0" borderId="6" xfId="17" applyFont="1" applyFill="1" applyBorder="1" applyAlignment="1">
      <alignment horizontal="right" vertical="center" wrapText="1" shrinkToFit="1"/>
    </xf>
    <xf numFmtId="177" fontId="15" fillId="0" borderId="6" xfId="0" applyNumberFormat="1" applyFont="1" applyFill="1" applyBorder="1" applyAlignment="1">
      <alignment horizontal="right" vertical="center" wrapText="1" shrinkToFit="1"/>
    </xf>
    <xf numFmtId="0" fontId="9" fillId="0" borderId="6" xfId="0" applyFont="1" applyFill="1" applyBorder="1" applyAlignment="1">
      <alignment horizontal="center" vertical="center" wrapText="1"/>
    </xf>
    <xf numFmtId="41" fontId="11" fillId="0" borderId="7" xfId="17" applyFont="1" applyFill="1" applyBorder="1" applyAlignment="1">
      <alignment horizontal="right" vertical="center" wrapText="1" shrinkToFit="1"/>
    </xf>
    <xf numFmtId="0" fontId="12" fillId="0" borderId="7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wrapText="1"/>
    </xf>
    <xf numFmtId="177" fontId="17" fillId="0" borderId="0" xfId="0" applyNumberFormat="1" applyFont="1" applyFill="1" applyAlignment="1">
      <alignment wrapText="1"/>
    </xf>
    <xf numFmtId="177" fontId="14" fillId="0" borderId="0" xfId="0" applyNumberFormat="1" applyFont="1" applyFill="1" applyAlignment="1">
      <alignment vertical="center" wrapText="1"/>
    </xf>
    <xf numFmtId="0" fontId="8" fillId="0" borderId="13" xfId="0" applyFont="1" applyFill="1" applyBorder="1" applyAlignment="1">
      <alignment horizontal="left" vertical="center" wrapText="1" shrinkToFit="1"/>
    </xf>
    <xf numFmtId="0" fontId="8" fillId="0" borderId="14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center" vertical="center" wrapText="1"/>
    </xf>
    <xf numFmtId="41" fontId="15" fillId="0" borderId="14" xfId="17" applyFont="1" applyFill="1" applyBorder="1" applyAlignment="1">
      <alignment horizontal="right" vertical="center" wrapText="1" shrinkToFit="1"/>
    </xf>
    <xf numFmtId="177" fontId="15" fillId="0" borderId="14" xfId="0" applyNumberFormat="1" applyFont="1" applyFill="1" applyBorder="1" applyAlignment="1">
      <alignment horizontal="right" vertical="center" wrapText="1" shrinkToFit="1"/>
    </xf>
    <xf numFmtId="177" fontId="9" fillId="0" borderId="14" xfId="0" applyNumberFormat="1" applyFont="1" applyFill="1" applyBorder="1" applyAlignment="1">
      <alignment horizontal="center" vertical="center" wrapText="1" shrinkToFit="1"/>
    </xf>
    <xf numFmtId="0" fontId="8" fillId="0" borderId="15" xfId="0" applyFont="1" applyFill="1" applyBorder="1" applyAlignment="1">
      <alignment horizontal="center" vertical="center" wrapText="1" shrinkToFit="1"/>
    </xf>
    <xf numFmtId="0" fontId="13" fillId="0" borderId="0" xfId="0" applyFont="1" applyFill="1" applyAlignment="1">
      <alignment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shrinkToFit="1"/>
    </xf>
    <xf numFmtId="0" fontId="10" fillId="0" borderId="7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top" wrapText="1"/>
    </xf>
    <xf numFmtId="0" fontId="6" fillId="2" borderId="19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Comma" xfId="16"/>
    <cellStyle name="Comma [0]" xfId="17"/>
    <cellStyle name="Followed Hyperlink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S205"/>
  <sheetViews>
    <sheetView tabSelected="1" zoomScale="75" zoomScaleNormal="75" workbookViewId="0" topLeftCell="A1">
      <selection activeCell="H17" sqref="H17"/>
    </sheetView>
  </sheetViews>
  <sheetFormatPr defaultColWidth="8.88671875" defaultRowHeight="13.5"/>
  <cols>
    <col min="1" max="1" width="13.5546875" style="1" customWidth="1"/>
    <col min="2" max="2" width="14.88671875" style="1" customWidth="1"/>
    <col min="3" max="3" width="14.99609375" style="1" customWidth="1"/>
    <col min="4" max="4" width="7.77734375" style="1" customWidth="1"/>
    <col min="5" max="5" width="7.21484375" style="1" customWidth="1"/>
    <col min="6" max="6" width="15.21484375" style="1" customWidth="1"/>
    <col min="7" max="7" width="12.6640625" style="1" customWidth="1"/>
    <col min="8" max="8" width="12.21484375" style="1" customWidth="1"/>
    <col min="9" max="9" width="11.10546875" style="1" customWidth="1"/>
    <col min="10" max="10" width="13.21484375" style="1" customWidth="1"/>
    <col min="11" max="11" width="12.77734375" style="1" customWidth="1"/>
    <col min="12" max="12" width="12.3359375" style="1" customWidth="1"/>
    <col min="13" max="13" width="10.99609375" style="1" customWidth="1"/>
    <col min="14" max="14" width="17.21484375" style="1" customWidth="1"/>
    <col min="15" max="15" width="10.88671875" style="4" customWidth="1"/>
    <col min="16" max="16" width="8.21484375" style="5" customWidth="1"/>
    <col min="17" max="17" width="8.88671875" style="1" customWidth="1"/>
    <col min="18" max="18" width="15.88671875" style="1" customWidth="1"/>
    <col min="19" max="19" width="19.99609375" style="1" customWidth="1"/>
    <col min="20" max="16384" width="8.88671875" style="1" customWidth="1"/>
  </cols>
  <sheetData>
    <row r="1" spans="1:16" ht="43.5" customHeight="1">
      <c r="A1" s="102" t="s">
        <v>5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9"/>
    </row>
    <row r="2" spans="9:16" ht="21.75" customHeight="1" thickBot="1">
      <c r="I2" s="2"/>
      <c r="J2" s="2"/>
      <c r="L2" s="3"/>
      <c r="M2" s="2"/>
      <c r="O2" s="16" t="s">
        <v>3</v>
      </c>
      <c r="P2" s="10"/>
    </row>
    <row r="3" spans="1:16" ht="40.5" customHeight="1">
      <c r="A3" s="103" t="s">
        <v>6</v>
      </c>
      <c r="B3" s="104"/>
      <c r="C3" s="104"/>
      <c r="D3" s="104"/>
      <c r="E3" s="104"/>
      <c r="F3" s="104" t="s">
        <v>7</v>
      </c>
      <c r="G3" s="104"/>
      <c r="H3" s="104"/>
      <c r="I3" s="104"/>
      <c r="J3" s="104" t="s">
        <v>8</v>
      </c>
      <c r="K3" s="104"/>
      <c r="L3" s="104"/>
      <c r="M3" s="104"/>
      <c r="N3" s="104" t="s">
        <v>9</v>
      </c>
      <c r="O3" s="98" t="s">
        <v>10</v>
      </c>
      <c r="P3" s="23"/>
    </row>
    <row r="4" spans="1:16" ht="40.5" customHeight="1">
      <c r="A4" s="24" t="s">
        <v>11</v>
      </c>
      <c r="B4" s="25" t="s">
        <v>12</v>
      </c>
      <c r="C4" s="25" t="s">
        <v>13</v>
      </c>
      <c r="D4" s="25" t="s">
        <v>14</v>
      </c>
      <c r="E4" s="25" t="s">
        <v>15</v>
      </c>
      <c r="F4" s="25" t="s">
        <v>16</v>
      </c>
      <c r="G4" s="25" t="s">
        <v>17</v>
      </c>
      <c r="H4" s="25" t="s">
        <v>18</v>
      </c>
      <c r="I4" s="25" t="s">
        <v>19</v>
      </c>
      <c r="J4" s="25" t="s">
        <v>16</v>
      </c>
      <c r="K4" s="25" t="s">
        <v>17</v>
      </c>
      <c r="L4" s="25" t="s">
        <v>18</v>
      </c>
      <c r="M4" s="25" t="s">
        <v>19</v>
      </c>
      <c r="N4" s="105"/>
      <c r="O4" s="99"/>
      <c r="P4" s="1"/>
    </row>
    <row r="5" spans="1:15" s="29" customFormat="1" ht="34.5" customHeight="1">
      <c r="A5" s="100" t="s">
        <v>20</v>
      </c>
      <c r="B5" s="101"/>
      <c r="C5" s="101"/>
      <c r="D5" s="101"/>
      <c r="E5" s="101"/>
      <c r="F5" s="26">
        <f aca="true" t="shared" si="0" ref="F5:M5">SUM(F6,F79)</f>
        <v>39095007790</v>
      </c>
      <c r="G5" s="26">
        <f t="shared" si="0"/>
        <v>13239286000</v>
      </c>
      <c r="H5" s="26">
        <f t="shared" si="0"/>
        <v>2039859000</v>
      </c>
      <c r="I5" s="26">
        <f t="shared" si="0"/>
        <v>23815862790</v>
      </c>
      <c r="J5" s="26">
        <f t="shared" si="0"/>
        <v>19394283300</v>
      </c>
      <c r="K5" s="26">
        <f t="shared" si="0"/>
        <v>7435877879</v>
      </c>
      <c r="L5" s="26">
        <f t="shared" si="0"/>
        <v>1553337263</v>
      </c>
      <c r="M5" s="26">
        <f t="shared" si="0"/>
        <v>10405068158</v>
      </c>
      <c r="N5" s="27"/>
      <c r="O5" s="28"/>
    </row>
    <row r="6" spans="1:18" s="29" customFormat="1" ht="34.5" customHeight="1">
      <c r="A6" s="100" t="s">
        <v>21</v>
      </c>
      <c r="B6" s="101"/>
      <c r="C6" s="101"/>
      <c r="D6" s="101"/>
      <c r="E6" s="101"/>
      <c r="F6" s="26">
        <f>SUM(F7:F78)</f>
        <v>37098867790</v>
      </c>
      <c r="G6" s="26">
        <f aca="true" t="shared" si="1" ref="G6:M6">SUM(G7:G78)</f>
        <v>13239286000</v>
      </c>
      <c r="H6" s="26">
        <f t="shared" si="1"/>
        <v>2039859000</v>
      </c>
      <c r="I6" s="26">
        <f t="shared" si="1"/>
        <v>21819722790</v>
      </c>
      <c r="J6" s="26">
        <f t="shared" si="1"/>
        <v>18416647860</v>
      </c>
      <c r="K6" s="26">
        <f t="shared" si="1"/>
        <v>7435877879</v>
      </c>
      <c r="L6" s="26">
        <f t="shared" si="1"/>
        <v>1553337263</v>
      </c>
      <c r="M6" s="26">
        <f t="shared" si="1"/>
        <v>9427432718</v>
      </c>
      <c r="N6" s="30"/>
      <c r="O6" s="28"/>
      <c r="Q6" s="31"/>
      <c r="R6" s="31"/>
    </row>
    <row r="7" spans="1:18" s="18" customFormat="1" ht="34.5" customHeight="1">
      <c r="A7" s="32" t="s">
        <v>22</v>
      </c>
      <c r="B7" s="33" t="s">
        <v>23</v>
      </c>
      <c r="C7" s="34" t="s">
        <v>24</v>
      </c>
      <c r="D7" s="21" t="s">
        <v>25</v>
      </c>
      <c r="E7" s="21" t="s">
        <v>26</v>
      </c>
      <c r="F7" s="35">
        <f aca="true" t="shared" si="2" ref="F7:F70">SUM(G7:I7)</f>
        <v>100000000</v>
      </c>
      <c r="G7" s="35"/>
      <c r="H7" s="35"/>
      <c r="I7" s="35">
        <v>100000000</v>
      </c>
      <c r="J7" s="36">
        <f>SUM(K7:M7)</f>
        <v>100000000</v>
      </c>
      <c r="K7" s="36"/>
      <c r="L7" s="36"/>
      <c r="M7" s="36">
        <v>100000000</v>
      </c>
      <c r="N7" s="37" t="s">
        <v>62</v>
      </c>
      <c r="O7" s="38" t="s">
        <v>58</v>
      </c>
      <c r="P7" s="39"/>
      <c r="Q7" s="40"/>
      <c r="R7" s="40"/>
    </row>
    <row r="8" spans="1:18" s="18" customFormat="1" ht="34.5" customHeight="1">
      <c r="A8" s="41" t="s">
        <v>27</v>
      </c>
      <c r="B8" s="11" t="s">
        <v>28</v>
      </c>
      <c r="C8" s="13" t="s">
        <v>29</v>
      </c>
      <c r="D8" s="14" t="s">
        <v>4</v>
      </c>
      <c r="E8" s="14" t="s">
        <v>1</v>
      </c>
      <c r="F8" s="35">
        <f t="shared" si="2"/>
        <v>190000000</v>
      </c>
      <c r="G8" s="42"/>
      <c r="H8" s="42"/>
      <c r="I8" s="42">
        <v>190000000</v>
      </c>
      <c r="J8" s="36">
        <f aca="true" t="shared" si="3" ref="J8:J71">SUM(K8:M8)</f>
        <v>190000000</v>
      </c>
      <c r="K8" s="43"/>
      <c r="L8" s="43"/>
      <c r="M8" s="42">
        <v>190000000</v>
      </c>
      <c r="N8" s="17" t="s">
        <v>30</v>
      </c>
      <c r="O8" s="44" t="s">
        <v>59</v>
      </c>
      <c r="P8" s="39"/>
      <c r="Q8" s="40"/>
      <c r="R8" s="40"/>
    </row>
    <row r="9" spans="1:18" s="18" customFormat="1" ht="34.5" customHeight="1">
      <c r="A9" s="45" t="s">
        <v>31</v>
      </c>
      <c r="B9" s="46" t="s">
        <v>31</v>
      </c>
      <c r="C9" s="46" t="s">
        <v>31</v>
      </c>
      <c r="D9" s="46" t="s">
        <v>31</v>
      </c>
      <c r="E9" s="12" t="s">
        <v>2</v>
      </c>
      <c r="F9" s="35">
        <f t="shared" si="2"/>
        <v>18000000</v>
      </c>
      <c r="G9" s="42"/>
      <c r="H9" s="42"/>
      <c r="I9" s="42">
        <v>18000000</v>
      </c>
      <c r="J9" s="36">
        <f t="shared" si="3"/>
        <v>18000000</v>
      </c>
      <c r="K9" s="43"/>
      <c r="L9" s="43"/>
      <c r="M9" s="42">
        <v>18000000</v>
      </c>
      <c r="N9" s="15" t="s">
        <v>54</v>
      </c>
      <c r="O9" s="47" t="s">
        <v>31</v>
      </c>
      <c r="P9" s="39"/>
      <c r="Q9" s="40"/>
      <c r="R9" s="40"/>
    </row>
    <row r="10" spans="1:18" s="19" customFormat="1" ht="34.5" customHeight="1">
      <c r="A10" s="45" t="s">
        <v>31</v>
      </c>
      <c r="B10" s="46" t="s">
        <v>31</v>
      </c>
      <c r="C10" s="46" t="s">
        <v>31</v>
      </c>
      <c r="D10" s="46" t="s">
        <v>31</v>
      </c>
      <c r="E10" s="12" t="s">
        <v>32</v>
      </c>
      <c r="F10" s="35">
        <f t="shared" si="2"/>
        <v>37000000</v>
      </c>
      <c r="G10" s="42"/>
      <c r="H10" s="42"/>
      <c r="I10" s="42">
        <v>37000000</v>
      </c>
      <c r="J10" s="36">
        <f t="shared" si="3"/>
        <v>37000000</v>
      </c>
      <c r="K10" s="43"/>
      <c r="L10" s="43"/>
      <c r="M10" s="42">
        <v>37000000</v>
      </c>
      <c r="N10" s="15" t="s">
        <v>54</v>
      </c>
      <c r="O10" s="47" t="s">
        <v>31</v>
      </c>
      <c r="Q10" s="48"/>
      <c r="R10" s="40"/>
    </row>
    <row r="11" spans="1:18" s="19" customFormat="1" ht="34.5" customHeight="1">
      <c r="A11" s="45" t="s">
        <v>31</v>
      </c>
      <c r="B11" s="46" t="s">
        <v>31</v>
      </c>
      <c r="C11" s="46" t="s">
        <v>31</v>
      </c>
      <c r="D11" s="12" t="s">
        <v>33</v>
      </c>
      <c r="E11" s="12" t="s">
        <v>34</v>
      </c>
      <c r="F11" s="35">
        <f t="shared" si="2"/>
        <v>14967000</v>
      </c>
      <c r="G11" s="42"/>
      <c r="H11" s="42"/>
      <c r="I11" s="42">
        <v>14967000</v>
      </c>
      <c r="J11" s="36">
        <f t="shared" si="3"/>
        <v>14967000</v>
      </c>
      <c r="K11" s="43"/>
      <c r="L11" s="43"/>
      <c r="M11" s="42">
        <v>14967000</v>
      </c>
      <c r="N11" s="49" t="s">
        <v>35</v>
      </c>
      <c r="O11" s="47" t="s">
        <v>31</v>
      </c>
      <c r="Q11" s="48"/>
      <c r="R11" s="40"/>
    </row>
    <row r="12" spans="1:18" s="18" customFormat="1" ht="43.5" customHeight="1">
      <c r="A12" s="41" t="s">
        <v>36</v>
      </c>
      <c r="B12" s="11" t="s">
        <v>37</v>
      </c>
      <c r="C12" s="11" t="s">
        <v>38</v>
      </c>
      <c r="D12" s="12" t="s">
        <v>4</v>
      </c>
      <c r="E12" s="12" t="s">
        <v>1</v>
      </c>
      <c r="F12" s="35">
        <f t="shared" si="2"/>
        <v>2492002000</v>
      </c>
      <c r="G12" s="42">
        <v>1646000000</v>
      </c>
      <c r="H12" s="42"/>
      <c r="I12" s="42">
        <v>846002000</v>
      </c>
      <c r="J12" s="36">
        <f t="shared" si="3"/>
        <v>1147117000</v>
      </c>
      <c r="K12" s="43">
        <v>1000000000</v>
      </c>
      <c r="L12" s="43"/>
      <c r="M12" s="43">
        <v>147117000</v>
      </c>
      <c r="N12" s="49" t="s">
        <v>63</v>
      </c>
      <c r="O12" s="44" t="s">
        <v>60</v>
      </c>
      <c r="P12" s="39"/>
      <c r="Q12" s="40"/>
      <c r="R12" s="40"/>
    </row>
    <row r="13" spans="1:18" s="19" customFormat="1" ht="34.5" customHeight="1">
      <c r="A13" s="45" t="s">
        <v>31</v>
      </c>
      <c r="B13" s="46" t="s">
        <v>31</v>
      </c>
      <c r="C13" s="11" t="s">
        <v>39</v>
      </c>
      <c r="D13" s="12" t="s">
        <v>4</v>
      </c>
      <c r="E13" s="12" t="s">
        <v>1</v>
      </c>
      <c r="F13" s="35">
        <f t="shared" si="2"/>
        <v>484245000</v>
      </c>
      <c r="G13" s="42">
        <v>459000000</v>
      </c>
      <c r="H13" s="42"/>
      <c r="I13" s="42">
        <v>25245000</v>
      </c>
      <c r="J13" s="36">
        <f t="shared" si="3"/>
        <v>484245000</v>
      </c>
      <c r="K13" s="43">
        <v>459000000</v>
      </c>
      <c r="L13" s="43"/>
      <c r="M13" s="43">
        <v>25245000</v>
      </c>
      <c r="N13" s="49" t="s">
        <v>63</v>
      </c>
      <c r="O13" s="47" t="s">
        <v>31</v>
      </c>
      <c r="Q13" s="48"/>
      <c r="R13" s="40"/>
    </row>
    <row r="14" spans="1:18" s="19" customFormat="1" ht="34.5" customHeight="1">
      <c r="A14" s="45" t="s">
        <v>31</v>
      </c>
      <c r="B14" s="46" t="s">
        <v>31</v>
      </c>
      <c r="C14" s="46" t="s">
        <v>31</v>
      </c>
      <c r="D14" s="46" t="s">
        <v>31</v>
      </c>
      <c r="E14" s="12" t="s">
        <v>40</v>
      </c>
      <c r="F14" s="35">
        <f t="shared" si="2"/>
        <v>3305000</v>
      </c>
      <c r="G14" s="42"/>
      <c r="H14" s="42"/>
      <c r="I14" s="42">
        <v>3305000</v>
      </c>
      <c r="J14" s="36">
        <f t="shared" si="3"/>
        <v>3305000</v>
      </c>
      <c r="K14" s="43"/>
      <c r="L14" s="43"/>
      <c r="M14" s="43">
        <v>3305000</v>
      </c>
      <c r="N14" s="15" t="s">
        <v>54</v>
      </c>
      <c r="O14" s="47" t="s">
        <v>31</v>
      </c>
      <c r="Q14" s="48"/>
      <c r="R14" s="40"/>
    </row>
    <row r="15" spans="1:18" s="18" customFormat="1" ht="34.5" customHeight="1">
      <c r="A15" s="41" t="s">
        <v>44</v>
      </c>
      <c r="B15" s="11" t="s">
        <v>45</v>
      </c>
      <c r="C15" s="13" t="s">
        <v>46</v>
      </c>
      <c r="D15" s="14" t="s">
        <v>4</v>
      </c>
      <c r="E15" s="14" t="s">
        <v>1</v>
      </c>
      <c r="F15" s="35">
        <f t="shared" si="2"/>
        <v>362694000</v>
      </c>
      <c r="G15" s="42">
        <v>222000000</v>
      </c>
      <c r="H15" s="42">
        <v>31500000</v>
      </c>
      <c r="I15" s="42">
        <v>109194000</v>
      </c>
      <c r="J15" s="36">
        <f t="shared" si="3"/>
        <v>214865000</v>
      </c>
      <c r="K15" s="43">
        <v>132681717</v>
      </c>
      <c r="L15" s="43">
        <v>18831055</v>
      </c>
      <c r="M15" s="43">
        <v>63352228</v>
      </c>
      <c r="N15" s="15" t="s">
        <v>47</v>
      </c>
      <c r="O15" s="44" t="s">
        <v>61</v>
      </c>
      <c r="P15" s="39"/>
      <c r="Q15" s="40"/>
      <c r="R15" s="40"/>
    </row>
    <row r="16" spans="1:18" s="18" customFormat="1" ht="34.5" customHeight="1">
      <c r="A16" s="45" t="s">
        <v>31</v>
      </c>
      <c r="B16" s="46" t="s">
        <v>31</v>
      </c>
      <c r="C16" s="46" t="s">
        <v>31</v>
      </c>
      <c r="D16" s="46" t="s">
        <v>31</v>
      </c>
      <c r="E16" s="12" t="s">
        <v>40</v>
      </c>
      <c r="F16" s="35">
        <f t="shared" si="2"/>
        <v>2290000</v>
      </c>
      <c r="G16" s="42"/>
      <c r="H16" s="42"/>
      <c r="I16" s="42">
        <v>2290000</v>
      </c>
      <c r="J16" s="36">
        <f t="shared" si="3"/>
        <v>1150000</v>
      </c>
      <c r="K16" s="43"/>
      <c r="L16" s="43"/>
      <c r="M16" s="43">
        <v>1150000</v>
      </c>
      <c r="N16" s="15" t="s">
        <v>54</v>
      </c>
      <c r="O16" s="47" t="s">
        <v>31</v>
      </c>
      <c r="P16" s="39"/>
      <c r="Q16" s="40"/>
      <c r="R16" s="40"/>
    </row>
    <row r="17" spans="1:18" s="19" customFormat="1" ht="34.5" customHeight="1">
      <c r="A17" s="45" t="s">
        <v>31</v>
      </c>
      <c r="B17" s="46" t="s">
        <v>31</v>
      </c>
      <c r="C17" s="11" t="s">
        <v>49</v>
      </c>
      <c r="D17" s="12" t="s">
        <v>4</v>
      </c>
      <c r="E17" s="12" t="s">
        <v>1</v>
      </c>
      <c r="F17" s="35">
        <f t="shared" si="2"/>
        <v>2268390000</v>
      </c>
      <c r="G17" s="42">
        <v>1200000000</v>
      </c>
      <c r="H17" s="42">
        <v>200000000</v>
      </c>
      <c r="I17" s="42">
        <f>850000000+18390000</f>
        <v>868390000</v>
      </c>
      <c r="J17" s="36">
        <f t="shared" si="3"/>
        <v>254624000</v>
      </c>
      <c r="K17" s="43">
        <v>4809518</v>
      </c>
      <c r="L17" s="43">
        <v>1035316</v>
      </c>
      <c r="M17" s="43">
        <v>248779166</v>
      </c>
      <c r="N17" s="15" t="s">
        <v>50</v>
      </c>
      <c r="O17" s="47" t="s">
        <v>31</v>
      </c>
      <c r="Q17" s="48"/>
      <c r="R17" s="40"/>
    </row>
    <row r="18" spans="1:18" s="19" customFormat="1" ht="34.5" customHeight="1">
      <c r="A18" s="45" t="s">
        <v>31</v>
      </c>
      <c r="B18" s="46" t="s">
        <v>31</v>
      </c>
      <c r="C18" s="46" t="s">
        <v>31</v>
      </c>
      <c r="D18" s="46" t="s">
        <v>31</v>
      </c>
      <c r="E18" s="12" t="s">
        <v>40</v>
      </c>
      <c r="F18" s="35">
        <f t="shared" si="2"/>
        <v>2160000</v>
      </c>
      <c r="G18" s="42"/>
      <c r="H18" s="42"/>
      <c r="I18" s="42">
        <v>2160000</v>
      </c>
      <c r="J18" s="36">
        <f t="shared" si="3"/>
        <v>1760000</v>
      </c>
      <c r="K18" s="43"/>
      <c r="L18" s="43"/>
      <c r="M18" s="43">
        <v>1760000</v>
      </c>
      <c r="N18" s="15" t="s">
        <v>54</v>
      </c>
      <c r="O18" s="47" t="s">
        <v>31</v>
      </c>
      <c r="Q18" s="48"/>
      <c r="R18" s="40"/>
    </row>
    <row r="19" spans="1:18" s="19" customFormat="1" ht="34.5" customHeight="1">
      <c r="A19" s="45" t="s">
        <v>31</v>
      </c>
      <c r="B19" s="46" t="s">
        <v>31</v>
      </c>
      <c r="C19" s="11" t="s">
        <v>51</v>
      </c>
      <c r="D19" s="12" t="s">
        <v>4</v>
      </c>
      <c r="E19" s="12" t="s">
        <v>1</v>
      </c>
      <c r="F19" s="35">
        <f t="shared" si="2"/>
        <v>2018390000</v>
      </c>
      <c r="G19" s="42">
        <v>1200000000</v>
      </c>
      <c r="H19" s="42">
        <v>200000000</v>
      </c>
      <c r="I19" s="42">
        <f>600000000+18390000</f>
        <v>618390000</v>
      </c>
      <c r="J19" s="36">
        <f t="shared" si="3"/>
        <v>344515700</v>
      </c>
      <c r="K19" s="43">
        <v>221928532</v>
      </c>
      <c r="L19" s="43">
        <v>37179968</v>
      </c>
      <c r="M19" s="43">
        <v>85407200</v>
      </c>
      <c r="N19" s="15" t="s">
        <v>50</v>
      </c>
      <c r="O19" s="47" t="s">
        <v>31</v>
      </c>
      <c r="Q19" s="48"/>
      <c r="R19" s="40"/>
    </row>
    <row r="20" spans="1:18" s="19" customFormat="1" ht="34.5" customHeight="1">
      <c r="A20" s="45" t="s">
        <v>31</v>
      </c>
      <c r="B20" s="46" t="s">
        <v>31</v>
      </c>
      <c r="C20" s="46" t="s">
        <v>31</v>
      </c>
      <c r="D20" s="46" t="s">
        <v>31</v>
      </c>
      <c r="E20" s="12" t="s">
        <v>40</v>
      </c>
      <c r="F20" s="35">
        <f t="shared" si="2"/>
        <v>2160000</v>
      </c>
      <c r="G20" s="43"/>
      <c r="H20" s="43"/>
      <c r="I20" s="43">
        <v>2160000</v>
      </c>
      <c r="J20" s="36">
        <f t="shared" si="3"/>
        <v>1760000</v>
      </c>
      <c r="K20" s="43"/>
      <c r="L20" s="43"/>
      <c r="M20" s="43">
        <v>1760000</v>
      </c>
      <c r="N20" s="15" t="s">
        <v>54</v>
      </c>
      <c r="O20" s="47" t="s">
        <v>31</v>
      </c>
      <c r="Q20" s="48"/>
      <c r="R20" s="40"/>
    </row>
    <row r="21" spans="1:18" s="19" customFormat="1" ht="34.5" customHeight="1">
      <c r="A21" s="45" t="s">
        <v>31</v>
      </c>
      <c r="B21" s="46" t="s">
        <v>31</v>
      </c>
      <c r="C21" s="11" t="s">
        <v>52</v>
      </c>
      <c r="D21" s="12" t="s">
        <v>4</v>
      </c>
      <c r="E21" s="12" t="s">
        <v>1</v>
      </c>
      <c r="F21" s="35">
        <f t="shared" si="2"/>
        <v>1469390000</v>
      </c>
      <c r="G21" s="42">
        <f>36000000+1200000000</f>
        <v>1236000000</v>
      </c>
      <c r="H21" s="42">
        <f>4500000+200000000</f>
        <v>204500000</v>
      </c>
      <c r="I21" s="42">
        <v>28890000</v>
      </c>
      <c r="J21" s="36">
        <f t="shared" si="3"/>
        <v>1423222000</v>
      </c>
      <c r="K21" s="43">
        <v>1204699200</v>
      </c>
      <c r="L21" s="43">
        <v>200783200</v>
      </c>
      <c r="M21" s="43">
        <v>17739600</v>
      </c>
      <c r="N21" s="15" t="s">
        <v>63</v>
      </c>
      <c r="O21" s="47" t="s">
        <v>31</v>
      </c>
      <c r="Q21" s="48"/>
      <c r="R21" s="40"/>
    </row>
    <row r="22" spans="1:18" s="19" customFormat="1" ht="34.5" customHeight="1">
      <c r="A22" s="45" t="s">
        <v>31</v>
      </c>
      <c r="B22" s="46" t="s">
        <v>31</v>
      </c>
      <c r="C22" s="46" t="s">
        <v>31</v>
      </c>
      <c r="D22" s="46" t="s">
        <v>31</v>
      </c>
      <c r="E22" s="12" t="s">
        <v>40</v>
      </c>
      <c r="F22" s="35">
        <f t="shared" si="2"/>
        <v>2160000</v>
      </c>
      <c r="G22" s="42"/>
      <c r="H22" s="42"/>
      <c r="I22" s="42">
        <v>2160000</v>
      </c>
      <c r="J22" s="36">
        <f t="shared" si="3"/>
        <v>2060000</v>
      </c>
      <c r="K22" s="43"/>
      <c r="L22" s="43"/>
      <c r="M22" s="43">
        <v>2060000</v>
      </c>
      <c r="N22" s="15" t="s">
        <v>54</v>
      </c>
      <c r="O22" s="47" t="s">
        <v>31</v>
      </c>
      <c r="Q22" s="48"/>
      <c r="R22" s="40"/>
    </row>
    <row r="23" spans="1:18" s="19" customFormat="1" ht="34.5" customHeight="1">
      <c r="A23" s="45" t="s">
        <v>31</v>
      </c>
      <c r="B23" s="46" t="s">
        <v>31</v>
      </c>
      <c r="C23" s="11" t="s">
        <v>53</v>
      </c>
      <c r="D23" s="12" t="s">
        <v>4</v>
      </c>
      <c r="E23" s="12" t="s">
        <v>1</v>
      </c>
      <c r="F23" s="35">
        <f t="shared" si="2"/>
        <v>1418390000</v>
      </c>
      <c r="G23" s="42">
        <v>840000000</v>
      </c>
      <c r="H23" s="42">
        <v>140000000</v>
      </c>
      <c r="I23" s="42">
        <f>420000000+18390000</f>
        <v>438390000</v>
      </c>
      <c r="J23" s="36">
        <v>556156950</v>
      </c>
      <c r="K23" s="43">
        <v>334524412</v>
      </c>
      <c r="L23" s="43">
        <v>55798724</v>
      </c>
      <c r="M23" s="43">
        <v>165833814</v>
      </c>
      <c r="N23" s="15" t="s">
        <v>50</v>
      </c>
      <c r="O23" s="47" t="s">
        <v>31</v>
      </c>
      <c r="Q23" s="48"/>
      <c r="R23" s="40"/>
    </row>
    <row r="24" spans="1:18" s="19" customFormat="1" ht="34.5" customHeight="1">
      <c r="A24" s="45" t="s">
        <v>31</v>
      </c>
      <c r="B24" s="46" t="s">
        <v>31</v>
      </c>
      <c r="C24" s="46" t="s">
        <v>31</v>
      </c>
      <c r="D24" s="46" t="s">
        <v>31</v>
      </c>
      <c r="E24" s="12" t="s">
        <v>40</v>
      </c>
      <c r="F24" s="35">
        <f t="shared" si="2"/>
        <v>2160000</v>
      </c>
      <c r="G24" s="43"/>
      <c r="H24" s="43"/>
      <c r="I24" s="43">
        <v>2160000</v>
      </c>
      <c r="J24" s="36">
        <f t="shared" si="3"/>
        <v>1820000</v>
      </c>
      <c r="K24" s="43"/>
      <c r="L24" s="43"/>
      <c r="M24" s="43">
        <v>1820000</v>
      </c>
      <c r="N24" s="15" t="s">
        <v>54</v>
      </c>
      <c r="O24" s="47" t="s">
        <v>31</v>
      </c>
      <c r="Q24" s="48"/>
      <c r="R24" s="40"/>
    </row>
    <row r="25" spans="1:18" s="19" customFormat="1" ht="43.5" customHeight="1">
      <c r="A25" s="50" t="s">
        <v>41</v>
      </c>
      <c r="B25" s="51" t="s">
        <v>55</v>
      </c>
      <c r="C25" s="51" t="s">
        <v>56</v>
      </c>
      <c r="D25" s="46" t="s">
        <v>42</v>
      </c>
      <c r="E25" s="12" t="s">
        <v>57</v>
      </c>
      <c r="F25" s="35">
        <f t="shared" si="2"/>
        <v>289000000</v>
      </c>
      <c r="G25" s="42">
        <v>233600000</v>
      </c>
      <c r="H25" s="42">
        <v>29200000</v>
      </c>
      <c r="I25" s="42">
        <v>26200000</v>
      </c>
      <c r="J25" s="36">
        <f t="shared" si="3"/>
        <v>47500000</v>
      </c>
      <c r="K25" s="43">
        <v>40400000</v>
      </c>
      <c r="L25" s="43">
        <v>5050000</v>
      </c>
      <c r="M25" s="43">
        <v>2050000</v>
      </c>
      <c r="N25" s="17" t="s">
        <v>43</v>
      </c>
      <c r="O25" s="47" t="s">
        <v>64</v>
      </c>
      <c r="Q25" s="48"/>
      <c r="R25" s="40"/>
    </row>
    <row r="26" spans="1:18" s="19" customFormat="1" ht="34.5" customHeight="1">
      <c r="A26" s="41" t="s">
        <v>65</v>
      </c>
      <c r="B26" s="11" t="s">
        <v>66</v>
      </c>
      <c r="C26" s="11" t="s">
        <v>67</v>
      </c>
      <c r="D26" s="12" t="s">
        <v>68</v>
      </c>
      <c r="E26" s="12" t="s">
        <v>69</v>
      </c>
      <c r="F26" s="35">
        <f t="shared" si="2"/>
        <v>250000000</v>
      </c>
      <c r="G26" s="43">
        <v>250000000</v>
      </c>
      <c r="H26" s="43">
        <v>0</v>
      </c>
      <c r="I26" s="43">
        <v>0</v>
      </c>
      <c r="J26" s="36">
        <f t="shared" si="3"/>
        <v>250000000</v>
      </c>
      <c r="K26" s="43">
        <v>250000000</v>
      </c>
      <c r="L26" s="43">
        <v>0</v>
      </c>
      <c r="M26" s="43">
        <v>0</v>
      </c>
      <c r="N26" s="15" t="s">
        <v>70</v>
      </c>
      <c r="O26" s="44" t="s">
        <v>71</v>
      </c>
      <c r="Q26" s="48"/>
      <c r="R26" s="40"/>
    </row>
    <row r="27" spans="1:18" s="18" customFormat="1" ht="34.5" customHeight="1">
      <c r="A27" s="41" t="s">
        <v>72</v>
      </c>
      <c r="B27" s="11" t="s">
        <v>73</v>
      </c>
      <c r="C27" s="13" t="s">
        <v>74</v>
      </c>
      <c r="D27" s="46" t="s">
        <v>75</v>
      </c>
      <c r="E27" s="46" t="s">
        <v>76</v>
      </c>
      <c r="F27" s="35">
        <f t="shared" si="2"/>
        <v>872000000</v>
      </c>
      <c r="G27" s="42">
        <v>46000000</v>
      </c>
      <c r="H27" s="42"/>
      <c r="I27" s="42">
        <v>826000000</v>
      </c>
      <c r="J27" s="36">
        <f t="shared" si="3"/>
        <v>872000000</v>
      </c>
      <c r="K27" s="42">
        <v>46000000</v>
      </c>
      <c r="L27" s="42"/>
      <c r="M27" s="42">
        <v>826000000</v>
      </c>
      <c r="N27" s="15" t="s">
        <v>77</v>
      </c>
      <c r="O27" s="44" t="s">
        <v>78</v>
      </c>
      <c r="P27" s="52"/>
      <c r="Q27" s="40"/>
      <c r="R27" s="40"/>
    </row>
    <row r="28" spans="1:18" s="18" customFormat="1" ht="34.5" customHeight="1">
      <c r="A28" s="45" t="s">
        <v>79</v>
      </c>
      <c r="B28" s="46" t="s">
        <v>79</v>
      </c>
      <c r="C28" s="46" t="s">
        <v>79</v>
      </c>
      <c r="D28" s="46" t="s">
        <v>79</v>
      </c>
      <c r="E28" s="46" t="s">
        <v>80</v>
      </c>
      <c r="F28" s="35">
        <f t="shared" si="2"/>
        <v>12948000</v>
      </c>
      <c r="G28" s="53"/>
      <c r="H28" s="53"/>
      <c r="I28" s="53">
        <v>12948000</v>
      </c>
      <c r="J28" s="36">
        <f t="shared" si="3"/>
        <v>12948000</v>
      </c>
      <c r="K28" s="54"/>
      <c r="L28" s="54"/>
      <c r="M28" s="54">
        <v>12948000</v>
      </c>
      <c r="N28" s="15" t="s">
        <v>81</v>
      </c>
      <c r="O28" s="47" t="s">
        <v>79</v>
      </c>
      <c r="P28" s="55"/>
      <c r="Q28" s="40"/>
      <c r="R28" s="40"/>
    </row>
    <row r="29" spans="1:16" s="19" customFormat="1" ht="34.5" customHeight="1">
      <c r="A29" s="45" t="s">
        <v>79</v>
      </c>
      <c r="B29" s="46" t="s">
        <v>79</v>
      </c>
      <c r="C29" s="46" t="s">
        <v>79</v>
      </c>
      <c r="D29" s="46" t="s">
        <v>79</v>
      </c>
      <c r="E29" s="46" t="s">
        <v>82</v>
      </c>
      <c r="F29" s="35">
        <f t="shared" si="2"/>
        <v>4914000</v>
      </c>
      <c r="G29" s="53"/>
      <c r="H29" s="53"/>
      <c r="I29" s="53">
        <v>4914000</v>
      </c>
      <c r="J29" s="36">
        <f t="shared" si="3"/>
        <v>4914000</v>
      </c>
      <c r="K29" s="54"/>
      <c r="L29" s="54"/>
      <c r="M29" s="54">
        <v>4914000</v>
      </c>
      <c r="N29" s="15" t="s">
        <v>81</v>
      </c>
      <c r="O29" s="47" t="s">
        <v>79</v>
      </c>
      <c r="P29" s="55"/>
    </row>
    <row r="30" spans="1:18" s="18" customFormat="1" ht="34.5" customHeight="1">
      <c r="A30" s="56" t="s">
        <v>83</v>
      </c>
      <c r="B30" s="57" t="s">
        <v>84</v>
      </c>
      <c r="C30" s="57" t="s">
        <v>85</v>
      </c>
      <c r="D30" s="58" t="s">
        <v>75</v>
      </c>
      <c r="E30" s="58" t="s">
        <v>76</v>
      </c>
      <c r="F30" s="35">
        <f t="shared" si="2"/>
        <v>1987931000</v>
      </c>
      <c r="G30" s="59"/>
      <c r="H30" s="59"/>
      <c r="I30" s="59">
        <f>2087931000-100000000</f>
        <v>1987931000</v>
      </c>
      <c r="J30" s="36">
        <f t="shared" si="3"/>
        <v>1080420990</v>
      </c>
      <c r="K30" s="60"/>
      <c r="L30" s="60"/>
      <c r="M30" s="60">
        <f>1180420990-100000000</f>
        <v>1080420990</v>
      </c>
      <c r="N30" s="61" t="s">
        <v>86</v>
      </c>
      <c r="O30" s="47" t="s">
        <v>79</v>
      </c>
      <c r="P30" s="39"/>
      <c r="Q30" s="40"/>
      <c r="R30" s="40"/>
    </row>
    <row r="31" spans="1:18" s="18" customFormat="1" ht="34.5" customHeight="1">
      <c r="A31" s="62" t="s">
        <v>79</v>
      </c>
      <c r="B31" s="63" t="s">
        <v>79</v>
      </c>
      <c r="C31" s="63" t="s">
        <v>79</v>
      </c>
      <c r="D31" s="63" t="s">
        <v>79</v>
      </c>
      <c r="E31" s="58" t="s">
        <v>82</v>
      </c>
      <c r="F31" s="35">
        <f t="shared" si="2"/>
        <v>9450000</v>
      </c>
      <c r="G31" s="59"/>
      <c r="H31" s="59"/>
      <c r="I31" s="59">
        <v>9450000</v>
      </c>
      <c r="J31" s="36">
        <f t="shared" si="3"/>
        <v>6360000</v>
      </c>
      <c r="K31" s="60"/>
      <c r="L31" s="60"/>
      <c r="M31" s="60">
        <v>6360000</v>
      </c>
      <c r="N31" s="61" t="s">
        <v>81</v>
      </c>
      <c r="O31" s="47" t="s">
        <v>79</v>
      </c>
      <c r="P31" s="39"/>
      <c r="Q31" s="40"/>
      <c r="R31" s="40"/>
    </row>
    <row r="32" spans="1:18" s="18" customFormat="1" ht="34.5" customHeight="1">
      <c r="A32" s="41" t="s">
        <v>87</v>
      </c>
      <c r="B32" s="11" t="s">
        <v>73</v>
      </c>
      <c r="C32" s="13" t="s">
        <v>88</v>
      </c>
      <c r="D32" s="14" t="s">
        <v>75</v>
      </c>
      <c r="E32" s="14" t="s">
        <v>76</v>
      </c>
      <c r="F32" s="35">
        <f t="shared" si="2"/>
        <v>1209372000</v>
      </c>
      <c r="G32" s="42">
        <v>469686000</v>
      </c>
      <c r="H32" s="42">
        <v>234843000</v>
      </c>
      <c r="I32" s="42">
        <v>504843000</v>
      </c>
      <c r="J32" s="36">
        <f t="shared" si="3"/>
        <v>1209372000</v>
      </c>
      <c r="K32" s="42">
        <v>469686000</v>
      </c>
      <c r="L32" s="42">
        <v>234843000</v>
      </c>
      <c r="M32" s="42">
        <v>504843000</v>
      </c>
      <c r="N32" s="15" t="s">
        <v>89</v>
      </c>
      <c r="O32" s="44" t="s">
        <v>90</v>
      </c>
      <c r="P32" s="39"/>
      <c r="Q32" s="40"/>
      <c r="R32" s="40"/>
    </row>
    <row r="33" spans="1:18" s="18" customFormat="1" ht="34.5" customHeight="1">
      <c r="A33" s="41" t="s">
        <v>91</v>
      </c>
      <c r="B33" s="11" t="s">
        <v>92</v>
      </c>
      <c r="C33" s="13" t="s">
        <v>93</v>
      </c>
      <c r="D33" s="12" t="s">
        <v>75</v>
      </c>
      <c r="E33" s="12" t="s">
        <v>76</v>
      </c>
      <c r="F33" s="35">
        <f t="shared" si="2"/>
        <v>1569824000</v>
      </c>
      <c r="G33" s="42">
        <v>1500000000</v>
      </c>
      <c r="H33" s="42"/>
      <c r="I33" s="42">
        <v>69824000</v>
      </c>
      <c r="J33" s="36">
        <f t="shared" si="3"/>
        <v>1521654000</v>
      </c>
      <c r="K33" s="42">
        <v>1500000000</v>
      </c>
      <c r="L33" s="42"/>
      <c r="M33" s="42">
        <v>21654000</v>
      </c>
      <c r="N33" s="15" t="s">
        <v>94</v>
      </c>
      <c r="O33" s="44" t="s">
        <v>95</v>
      </c>
      <c r="P33" s="39"/>
      <c r="Q33" s="40"/>
      <c r="R33" s="40"/>
    </row>
    <row r="34" spans="1:18" s="18" customFormat="1" ht="34.5" customHeight="1">
      <c r="A34" s="45" t="s">
        <v>79</v>
      </c>
      <c r="B34" s="46" t="s">
        <v>79</v>
      </c>
      <c r="C34" s="46" t="s">
        <v>79</v>
      </c>
      <c r="D34" s="12" t="s">
        <v>75</v>
      </c>
      <c r="E34" s="12" t="s">
        <v>96</v>
      </c>
      <c r="F34" s="35">
        <f t="shared" si="2"/>
        <v>10800000</v>
      </c>
      <c r="G34" s="42"/>
      <c r="H34" s="42"/>
      <c r="I34" s="42">
        <v>10800000</v>
      </c>
      <c r="J34" s="36">
        <f t="shared" si="3"/>
        <v>5220000</v>
      </c>
      <c r="K34" s="42"/>
      <c r="L34" s="42"/>
      <c r="M34" s="42">
        <v>5220000</v>
      </c>
      <c r="N34" s="15" t="s">
        <v>94</v>
      </c>
      <c r="O34" s="47" t="s">
        <v>79</v>
      </c>
      <c r="P34" s="39"/>
      <c r="Q34" s="40"/>
      <c r="R34" s="40"/>
    </row>
    <row r="35" spans="1:18" s="18" customFormat="1" ht="34.5" customHeight="1">
      <c r="A35" s="41" t="s">
        <v>97</v>
      </c>
      <c r="B35" s="11" t="s">
        <v>98</v>
      </c>
      <c r="C35" s="13" t="s">
        <v>99</v>
      </c>
      <c r="D35" s="14" t="s">
        <v>68</v>
      </c>
      <c r="E35" s="14" t="s">
        <v>100</v>
      </c>
      <c r="F35" s="35">
        <f t="shared" si="2"/>
        <v>710000000</v>
      </c>
      <c r="G35" s="42"/>
      <c r="H35" s="42"/>
      <c r="I35" s="42">
        <v>710000000</v>
      </c>
      <c r="J35" s="36">
        <f t="shared" si="3"/>
        <v>220000000</v>
      </c>
      <c r="K35" s="43"/>
      <c r="L35" s="43"/>
      <c r="M35" s="43">
        <v>220000000</v>
      </c>
      <c r="N35" s="15" t="s">
        <v>101</v>
      </c>
      <c r="O35" s="44" t="s">
        <v>102</v>
      </c>
      <c r="P35" s="39"/>
      <c r="Q35" s="40"/>
      <c r="R35" s="40"/>
    </row>
    <row r="36" spans="1:18" s="65" customFormat="1" ht="34.5" customHeight="1">
      <c r="A36" s="50" t="s">
        <v>103</v>
      </c>
      <c r="B36" s="51" t="s">
        <v>104</v>
      </c>
      <c r="C36" s="51" t="s">
        <v>105</v>
      </c>
      <c r="D36" s="46" t="s">
        <v>75</v>
      </c>
      <c r="E36" s="46" t="s">
        <v>76</v>
      </c>
      <c r="F36" s="35">
        <f t="shared" si="2"/>
        <v>20000000</v>
      </c>
      <c r="G36" s="53"/>
      <c r="H36" s="53">
        <v>20000000</v>
      </c>
      <c r="I36" s="53"/>
      <c r="J36" s="36">
        <f t="shared" si="3"/>
        <v>20000000</v>
      </c>
      <c r="K36" s="54"/>
      <c r="L36" s="54">
        <v>20000000</v>
      </c>
      <c r="M36" s="54"/>
      <c r="N36" s="49" t="s">
        <v>106</v>
      </c>
      <c r="O36" s="64" t="s">
        <v>107</v>
      </c>
      <c r="Q36" s="66"/>
      <c r="R36" s="67"/>
    </row>
    <row r="37" spans="1:18" s="65" customFormat="1" ht="34.5" customHeight="1">
      <c r="A37" s="45" t="s">
        <v>79</v>
      </c>
      <c r="B37" s="51" t="s">
        <v>104</v>
      </c>
      <c r="C37" s="51" t="s">
        <v>108</v>
      </c>
      <c r="D37" s="46" t="s">
        <v>75</v>
      </c>
      <c r="E37" s="46" t="s">
        <v>76</v>
      </c>
      <c r="F37" s="35">
        <f t="shared" si="2"/>
        <v>8000000</v>
      </c>
      <c r="G37" s="53"/>
      <c r="H37" s="53">
        <v>8000000</v>
      </c>
      <c r="I37" s="53"/>
      <c r="J37" s="36">
        <f t="shared" si="3"/>
        <v>8000000</v>
      </c>
      <c r="K37" s="54"/>
      <c r="L37" s="54">
        <v>8000000</v>
      </c>
      <c r="M37" s="54"/>
      <c r="N37" s="49" t="s">
        <v>106</v>
      </c>
      <c r="O37" s="47" t="s">
        <v>79</v>
      </c>
      <c r="Q37" s="66"/>
      <c r="R37" s="67"/>
    </row>
    <row r="38" spans="1:18" s="71" customFormat="1" ht="34.5" customHeight="1">
      <c r="A38" s="45" t="s">
        <v>79</v>
      </c>
      <c r="B38" s="51" t="s">
        <v>109</v>
      </c>
      <c r="C38" s="68" t="s">
        <v>110</v>
      </c>
      <c r="D38" s="69" t="s">
        <v>75</v>
      </c>
      <c r="E38" s="69" t="s">
        <v>76</v>
      </c>
      <c r="F38" s="35">
        <f t="shared" si="2"/>
        <v>250000000</v>
      </c>
      <c r="G38" s="53"/>
      <c r="H38" s="53"/>
      <c r="I38" s="53">
        <v>250000000</v>
      </c>
      <c r="J38" s="36">
        <f t="shared" si="3"/>
        <v>250000000</v>
      </c>
      <c r="K38" s="54"/>
      <c r="L38" s="54"/>
      <c r="M38" s="54">
        <v>250000000</v>
      </c>
      <c r="N38" s="49" t="s">
        <v>111</v>
      </c>
      <c r="O38" s="47" t="s">
        <v>79</v>
      </c>
      <c r="P38" s="70"/>
      <c r="Q38" s="67"/>
      <c r="R38" s="67"/>
    </row>
    <row r="39" spans="1:18" s="71" customFormat="1" ht="34.5" customHeight="1">
      <c r="A39" s="45" t="s">
        <v>79</v>
      </c>
      <c r="B39" s="51" t="s">
        <v>109</v>
      </c>
      <c r="C39" s="51" t="s">
        <v>112</v>
      </c>
      <c r="D39" s="46" t="s">
        <v>75</v>
      </c>
      <c r="E39" s="46" t="s">
        <v>76</v>
      </c>
      <c r="F39" s="35">
        <f t="shared" si="2"/>
        <v>600000000</v>
      </c>
      <c r="G39" s="53">
        <v>400000000</v>
      </c>
      <c r="H39" s="53"/>
      <c r="I39" s="53">
        <v>200000000</v>
      </c>
      <c r="J39" s="36">
        <f t="shared" si="3"/>
        <v>600000000</v>
      </c>
      <c r="K39" s="54">
        <v>400000000</v>
      </c>
      <c r="L39" s="53"/>
      <c r="M39" s="53">
        <v>200000000</v>
      </c>
      <c r="N39" s="49" t="s">
        <v>111</v>
      </c>
      <c r="O39" s="47" t="s">
        <v>79</v>
      </c>
      <c r="P39" s="70"/>
      <c r="Q39" s="67"/>
      <c r="R39" s="67"/>
    </row>
    <row r="40" spans="1:18" s="71" customFormat="1" ht="34.5" customHeight="1">
      <c r="A40" s="45" t="s">
        <v>79</v>
      </c>
      <c r="B40" s="51" t="s">
        <v>113</v>
      </c>
      <c r="C40" s="68" t="s">
        <v>114</v>
      </c>
      <c r="D40" s="69" t="s">
        <v>75</v>
      </c>
      <c r="E40" s="69" t="s">
        <v>76</v>
      </c>
      <c r="F40" s="35">
        <f t="shared" si="2"/>
        <v>554600000</v>
      </c>
      <c r="G40" s="53">
        <v>250000000</v>
      </c>
      <c r="H40" s="53">
        <v>54600000</v>
      </c>
      <c r="I40" s="53">
        <v>250000000</v>
      </c>
      <c r="J40" s="36">
        <f t="shared" si="3"/>
        <v>547120000</v>
      </c>
      <c r="K40" s="54">
        <v>246260000</v>
      </c>
      <c r="L40" s="54">
        <v>54600000</v>
      </c>
      <c r="M40" s="54">
        <v>246260000</v>
      </c>
      <c r="N40" s="49" t="s">
        <v>111</v>
      </c>
      <c r="O40" s="47" t="s">
        <v>79</v>
      </c>
      <c r="P40" s="70"/>
      <c r="Q40" s="67"/>
      <c r="R40" s="67"/>
    </row>
    <row r="41" spans="1:18" s="65" customFormat="1" ht="34.5" customHeight="1">
      <c r="A41" s="45" t="s">
        <v>79</v>
      </c>
      <c r="B41" s="51" t="s">
        <v>115</v>
      </c>
      <c r="C41" s="51" t="s">
        <v>116</v>
      </c>
      <c r="D41" s="46" t="s">
        <v>75</v>
      </c>
      <c r="E41" s="46" t="s">
        <v>76</v>
      </c>
      <c r="F41" s="35">
        <f t="shared" si="2"/>
        <v>30000000</v>
      </c>
      <c r="G41" s="53"/>
      <c r="H41" s="53">
        <v>30000000</v>
      </c>
      <c r="I41" s="53"/>
      <c r="J41" s="36">
        <f t="shared" si="3"/>
        <v>30000000</v>
      </c>
      <c r="K41" s="54"/>
      <c r="L41" s="54">
        <v>30000000</v>
      </c>
      <c r="M41" s="54"/>
      <c r="N41" s="49" t="s">
        <v>106</v>
      </c>
      <c r="O41" s="47" t="s">
        <v>79</v>
      </c>
      <c r="Q41" s="66"/>
      <c r="R41" s="67"/>
    </row>
    <row r="42" spans="1:18" s="71" customFormat="1" ht="34.5" customHeight="1">
      <c r="A42" s="50" t="s">
        <v>117</v>
      </c>
      <c r="B42" s="51" t="s">
        <v>118</v>
      </c>
      <c r="C42" s="68" t="s">
        <v>119</v>
      </c>
      <c r="D42" s="69" t="s">
        <v>75</v>
      </c>
      <c r="E42" s="69" t="s">
        <v>76</v>
      </c>
      <c r="F42" s="35">
        <f t="shared" si="2"/>
        <v>100000000</v>
      </c>
      <c r="G42" s="53">
        <v>100000000</v>
      </c>
      <c r="H42" s="53" t="s">
        <v>120</v>
      </c>
      <c r="I42" s="53" t="s">
        <v>120</v>
      </c>
      <c r="J42" s="36">
        <f t="shared" si="3"/>
        <v>100000000</v>
      </c>
      <c r="K42" s="54">
        <v>100000000</v>
      </c>
      <c r="L42" s="54" t="s">
        <v>120</v>
      </c>
      <c r="M42" s="54"/>
      <c r="N42" s="49" t="s">
        <v>111</v>
      </c>
      <c r="O42" s="47" t="s">
        <v>79</v>
      </c>
      <c r="P42" s="70"/>
      <c r="Q42" s="67"/>
      <c r="R42" s="67"/>
    </row>
    <row r="43" spans="1:18" s="19" customFormat="1" ht="34.5" customHeight="1">
      <c r="A43" s="41" t="s">
        <v>121</v>
      </c>
      <c r="B43" s="11" t="s">
        <v>122</v>
      </c>
      <c r="C43" s="72" t="s">
        <v>123</v>
      </c>
      <c r="D43" s="12" t="s">
        <v>124</v>
      </c>
      <c r="E43" s="12" t="s">
        <v>76</v>
      </c>
      <c r="F43" s="35">
        <f t="shared" si="2"/>
        <v>3326000000</v>
      </c>
      <c r="G43" s="42">
        <v>500000000</v>
      </c>
      <c r="H43" s="42"/>
      <c r="I43" s="42">
        <v>2826000000</v>
      </c>
      <c r="J43" s="36">
        <f t="shared" si="3"/>
        <v>1027200590</v>
      </c>
      <c r="K43" s="43"/>
      <c r="L43" s="43"/>
      <c r="M43" s="43">
        <v>1027200590</v>
      </c>
      <c r="N43" s="15" t="s">
        <v>125</v>
      </c>
      <c r="O43" s="44" t="s">
        <v>126</v>
      </c>
      <c r="Q43" s="48"/>
      <c r="R43" s="40"/>
    </row>
    <row r="44" spans="1:18" s="19" customFormat="1" ht="34.5" customHeight="1">
      <c r="A44" s="45" t="s">
        <v>79</v>
      </c>
      <c r="B44" s="46" t="s">
        <v>79</v>
      </c>
      <c r="C44" s="46" t="s">
        <v>79</v>
      </c>
      <c r="D44" s="46" t="s">
        <v>75</v>
      </c>
      <c r="E44" s="12" t="s">
        <v>82</v>
      </c>
      <c r="F44" s="35">
        <f t="shared" si="2"/>
        <v>12801000</v>
      </c>
      <c r="G44" s="42"/>
      <c r="H44" s="42"/>
      <c r="I44" s="42">
        <v>12801000</v>
      </c>
      <c r="J44" s="36">
        <f t="shared" si="3"/>
        <v>3721000</v>
      </c>
      <c r="K44" s="43"/>
      <c r="L44" s="43"/>
      <c r="M44" s="43">
        <v>3721000</v>
      </c>
      <c r="N44" s="15" t="s">
        <v>81</v>
      </c>
      <c r="O44" s="47" t="s">
        <v>79</v>
      </c>
      <c r="Q44" s="48"/>
      <c r="R44" s="40"/>
    </row>
    <row r="45" spans="1:18" s="19" customFormat="1" ht="43.5" customHeight="1">
      <c r="A45" s="45" t="s">
        <v>79</v>
      </c>
      <c r="B45" s="46" t="s">
        <v>79</v>
      </c>
      <c r="C45" s="72" t="s">
        <v>127</v>
      </c>
      <c r="D45" s="12" t="s">
        <v>124</v>
      </c>
      <c r="E45" s="12" t="s">
        <v>76</v>
      </c>
      <c r="F45" s="35">
        <f t="shared" si="2"/>
        <v>2018000000</v>
      </c>
      <c r="G45" s="42"/>
      <c r="H45" s="42"/>
      <c r="I45" s="42">
        <v>2018000000</v>
      </c>
      <c r="J45" s="36">
        <f t="shared" si="3"/>
        <v>719618920</v>
      </c>
      <c r="K45" s="43"/>
      <c r="L45" s="43"/>
      <c r="M45" s="43">
        <v>719618920</v>
      </c>
      <c r="N45" s="15" t="s">
        <v>128</v>
      </c>
      <c r="O45" s="47" t="s">
        <v>79</v>
      </c>
      <c r="Q45" s="48"/>
      <c r="R45" s="40"/>
    </row>
    <row r="46" spans="1:18" s="19" customFormat="1" ht="34.5" customHeight="1">
      <c r="A46" s="45" t="s">
        <v>79</v>
      </c>
      <c r="B46" s="46" t="s">
        <v>79</v>
      </c>
      <c r="C46" s="46" t="s">
        <v>79</v>
      </c>
      <c r="D46" s="12" t="s">
        <v>124</v>
      </c>
      <c r="E46" s="12" t="s">
        <v>82</v>
      </c>
      <c r="F46" s="35">
        <f t="shared" si="2"/>
        <v>6934000</v>
      </c>
      <c r="G46" s="42"/>
      <c r="H46" s="42"/>
      <c r="I46" s="42">
        <v>6934000</v>
      </c>
      <c r="J46" s="36">
        <f t="shared" si="3"/>
        <v>4134000</v>
      </c>
      <c r="K46" s="43"/>
      <c r="L46" s="43"/>
      <c r="M46" s="43">
        <v>4134000</v>
      </c>
      <c r="N46" s="15" t="s">
        <v>81</v>
      </c>
      <c r="O46" s="47" t="s">
        <v>79</v>
      </c>
      <c r="Q46" s="48"/>
      <c r="R46" s="40"/>
    </row>
    <row r="47" spans="1:18" s="19" customFormat="1" ht="34.5" customHeight="1">
      <c r="A47" s="45" t="s">
        <v>79</v>
      </c>
      <c r="B47" s="46" t="s">
        <v>79</v>
      </c>
      <c r="C47" s="73" t="s">
        <v>129</v>
      </c>
      <c r="D47" s="12" t="s">
        <v>124</v>
      </c>
      <c r="E47" s="12" t="s">
        <v>76</v>
      </c>
      <c r="F47" s="35">
        <f t="shared" si="2"/>
        <v>2000000000</v>
      </c>
      <c r="G47" s="42"/>
      <c r="H47" s="42"/>
      <c r="I47" s="42">
        <v>2000000000</v>
      </c>
      <c r="J47" s="36">
        <f t="shared" si="3"/>
        <v>828133710</v>
      </c>
      <c r="K47" s="43"/>
      <c r="L47" s="43"/>
      <c r="M47" s="43">
        <v>828133710</v>
      </c>
      <c r="N47" s="15" t="s">
        <v>130</v>
      </c>
      <c r="O47" s="47" t="s">
        <v>79</v>
      </c>
      <c r="Q47" s="48"/>
      <c r="R47" s="40"/>
    </row>
    <row r="48" spans="1:18" s="19" customFormat="1" ht="34.5" customHeight="1">
      <c r="A48" s="45" t="s">
        <v>79</v>
      </c>
      <c r="B48" s="46" t="s">
        <v>79</v>
      </c>
      <c r="C48" s="72" t="s">
        <v>131</v>
      </c>
      <c r="D48" s="12" t="s">
        <v>124</v>
      </c>
      <c r="E48" s="12" t="s">
        <v>76</v>
      </c>
      <c r="F48" s="35">
        <f t="shared" si="2"/>
        <v>2500723000</v>
      </c>
      <c r="G48" s="42"/>
      <c r="H48" s="42"/>
      <c r="I48" s="42">
        <v>2500723000</v>
      </c>
      <c r="J48" s="36">
        <f t="shared" si="3"/>
        <v>308050220</v>
      </c>
      <c r="K48" s="43"/>
      <c r="L48" s="43"/>
      <c r="M48" s="43">
        <v>308050220</v>
      </c>
      <c r="N48" s="15" t="s">
        <v>132</v>
      </c>
      <c r="O48" s="47" t="s">
        <v>79</v>
      </c>
      <c r="Q48" s="48"/>
      <c r="R48" s="40"/>
    </row>
    <row r="49" spans="1:18" s="19" customFormat="1" ht="34.5" customHeight="1">
      <c r="A49" s="50" t="s">
        <v>121</v>
      </c>
      <c r="B49" s="46" t="s">
        <v>79</v>
      </c>
      <c r="C49" s="46" t="s">
        <v>79</v>
      </c>
      <c r="D49" s="46" t="s">
        <v>75</v>
      </c>
      <c r="E49" s="12" t="s">
        <v>82</v>
      </c>
      <c r="F49" s="35">
        <f t="shared" si="2"/>
        <v>9000000</v>
      </c>
      <c r="G49" s="42"/>
      <c r="H49" s="42"/>
      <c r="I49" s="42">
        <v>9000000</v>
      </c>
      <c r="J49" s="36">
        <f t="shared" si="3"/>
        <v>9000000</v>
      </c>
      <c r="K49" s="43"/>
      <c r="L49" s="43"/>
      <c r="M49" s="43">
        <v>9000000</v>
      </c>
      <c r="N49" s="15" t="s">
        <v>81</v>
      </c>
      <c r="O49" s="47" t="s">
        <v>79</v>
      </c>
      <c r="Q49" s="48"/>
      <c r="R49" s="40"/>
    </row>
    <row r="50" spans="1:18" s="18" customFormat="1" ht="34.5" customHeight="1">
      <c r="A50" s="45" t="s">
        <v>79</v>
      </c>
      <c r="B50" s="46" t="s">
        <v>79</v>
      </c>
      <c r="C50" s="72" t="s">
        <v>133</v>
      </c>
      <c r="D50" s="12" t="s">
        <v>124</v>
      </c>
      <c r="E50" s="12" t="s">
        <v>76</v>
      </c>
      <c r="F50" s="35">
        <f t="shared" si="2"/>
        <v>95000000</v>
      </c>
      <c r="G50" s="42"/>
      <c r="H50" s="42" t="s">
        <v>120</v>
      </c>
      <c r="I50" s="42">
        <v>95000000</v>
      </c>
      <c r="J50" s="36">
        <f t="shared" si="3"/>
        <v>54000000</v>
      </c>
      <c r="K50" s="43"/>
      <c r="L50" s="43"/>
      <c r="M50" s="43">
        <v>54000000</v>
      </c>
      <c r="N50" s="15" t="s">
        <v>134</v>
      </c>
      <c r="O50" s="47" t="s">
        <v>79</v>
      </c>
      <c r="P50" s="39" t="s">
        <v>120</v>
      </c>
      <c r="Q50" s="40"/>
      <c r="R50" s="40"/>
    </row>
    <row r="51" spans="1:18" s="18" customFormat="1" ht="34.5" customHeight="1">
      <c r="A51" s="20" t="s">
        <v>79</v>
      </c>
      <c r="B51" s="11" t="s">
        <v>135</v>
      </c>
      <c r="C51" s="11" t="s">
        <v>136</v>
      </c>
      <c r="D51" s="12" t="s">
        <v>124</v>
      </c>
      <c r="E51" s="12" t="s">
        <v>76</v>
      </c>
      <c r="F51" s="35">
        <f t="shared" si="2"/>
        <v>2477176000</v>
      </c>
      <c r="G51" s="42">
        <v>1192000000</v>
      </c>
      <c r="H51" s="42">
        <v>30000000</v>
      </c>
      <c r="I51" s="42">
        <v>1255176000</v>
      </c>
      <c r="J51" s="36">
        <f t="shared" si="3"/>
        <v>549844630</v>
      </c>
      <c r="K51" s="43">
        <v>256141900</v>
      </c>
      <c r="L51" s="43">
        <v>30000000</v>
      </c>
      <c r="M51" s="43">
        <v>263702730</v>
      </c>
      <c r="N51" s="15" t="s">
        <v>137</v>
      </c>
      <c r="O51" s="44" t="s">
        <v>79</v>
      </c>
      <c r="P51" s="39" t="s">
        <v>120</v>
      </c>
      <c r="Q51" s="40"/>
      <c r="R51" s="40"/>
    </row>
    <row r="52" spans="1:18" s="19" customFormat="1" ht="34.5" customHeight="1">
      <c r="A52" s="20" t="s">
        <v>79</v>
      </c>
      <c r="B52" s="12" t="s">
        <v>79</v>
      </c>
      <c r="C52" s="12" t="s">
        <v>79</v>
      </c>
      <c r="D52" s="12" t="s">
        <v>79</v>
      </c>
      <c r="E52" s="12" t="s">
        <v>82</v>
      </c>
      <c r="F52" s="35">
        <f t="shared" si="2"/>
        <v>8583000</v>
      </c>
      <c r="G52" s="42"/>
      <c r="H52" s="42"/>
      <c r="I52" s="42">
        <v>8583000</v>
      </c>
      <c r="J52" s="36">
        <f t="shared" si="3"/>
        <v>3134000</v>
      </c>
      <c r="K52" s="43"/>
      <c r="L52" s="43"/>
      <c r="M52" s="43">
        <v>3134000</v>
      </c>
      <c r="N52" s="15" t="s">
        <v>81</v>
      </c>
      <c r="O52" s="44" t="s">
        <v>79</v>
      </c>
      <c r="Q52" s="48"/>
      <c r="R52" s="40"/>
    </row>
    <row r="53" spans="1:18" s="19" customFormat="1" ht="34.5" customHeight="1">
      <c r="A53" s="20" t="s">
        <v>79</v>
      </c>
      <c r="B53" s="12" t="s">
        <v>79</v>
      </c>
      <c r="C53" s="11" t="s">
        <v>138</v>
      </c>
      <c r="D53" s="12" t="s">
        <v>124</v>
      </c>
      <c r="E53" s="12" t="s">
        <v>76</v>
      </c>
      <c r="F53" s="35">
        <f t="shared" si="2"/>
        <v>1990000000</v>
      </c>
      <c r="G53" s="42">
        <v>995000000</v>
      </c>
      <c r="H53" s="42"/>
      <c r="I53" s="42">
        <v>995000000</v>
      </c>
      <c r="J53" s="36">
        <f t="shared" si="3"/>
        <v>539493100</v>
      </c>
      <c r="K53" s="43">
        <v>269746600</v>
      </c>
      <c r="L53" s="43"/>
      <c r="M53" s="43">
        <v>269746500</v>
      </c>
      <c r="N53" s="15" t="s">
        <v>139</v>
      </c>
      <c r="O53" s="44" t="s">
        <v>79</v>
      </c>
      <c r="Q53" s="48"/>
      <c r="R53" s="40"/>
    </row>
    <row r="54" spans="1:18" s="19" customFormat="1" ht="34.5" customHeight="1">
      <c r="A54" s="20" t="s">
        <v>79</v>
      </c>
      <c r="B54" s="12" t="s">
        <v>79</v>
      </c>
      <c r="C54" s="12" t="s">
        <v>79</v>
      </c>
      <c r="D54" s="12" t="s">
        <v>79</v>
      </c>
      <c r="E54" s="12" t="s">
        <v>82</v>
      </c>
      <c r="F54" s="35">
        <f t="shared" si="2"/>
        <v>7164000</v>
      </c>
      <c r="G54" s="42"/>
      <c r="H54" s="42"/>
      <c r="I54" s="42">
        <v>7164000</v>
      </c>
      <c r="J54" s="36">
        <f t="shared" si="3"/>
        <v>4664000</v>
      </c>
      <c r="K54" s="43"/>
      <c r="L54" s="43"/>
      <c r="M54" s="43">
        <v>4664000</v>
      </c>
      <c r="N54" s="15" t="s">
        <v>81</v>
      </c>
      <c r="O54" s="44" t="s">
        <v>79</v>
      </c>
      <c r="Q54" s="48"/>
      <c r="R54" s="40"/>
    </row>
    <row r="55" spans="1:18" s="18" customFormat="1" ht="34.5" customHeight="1">
      <c r="A55" s="74" t="s">
        <v>140</v>
      </c>
      <c r="B55" s="69" t="s">
        <v>141</v>
      </c>
      <c r="C55" s="69" t="s">
        <v>142</v>
      </c>
      <c r="D55" s="69" t="s">
        <v>75</v>
      </c>
      <c r="E55" s="69" t="s">
        <v>76</v>
      </c>
      <c r="F55" s="35">
        <f t="shared" si="2"/>
        <v>440614000</v>
      </c>
      <c r="G55" s="75"/>
      <c r="H55" s="42"/>
      <c r="I55" s="42">
        <v>440614000</v>
      </c>
      <c r="J55" s="36">
        <f t="shared" si="3"/>
        <v>425664000</v>
      </c>
      <c r="K55" s="43"/>
      <c r="L55" s="43"/>
      <c r="M55" s="43">
        <v>425664000</v>
      </c>
      <c r="N55" s="15" t="s">
        <v>143</v>
      </c>
      <c r="O55" s="44" t="s">
        <v>144</v>
      </c>
      <c r="Q55" s="22"/>
      <c r="R55" s="22"/>
    </row>
    <row r="56" spans="1:18" s="18" customFormat="1" ht="34.5" customHeight="1">
      <c r="A56" s="20" t="s">
        <v>79</v>
      </c>
      <c r="B56" s="12" t="s">
        <v>79</v>
      </c>
      <c r="C56" s="12" t="s">
        <v>79</v>
      </c>
      <c r="D56" s="12" t="s">
        <v>79</v>
      </c>
      <c r="E56" s="69" t="s">
        <v>80</v>
      </c>
      <c r="F56" s="35">
        <f t="shared" si="2"/>
        <v>6981000</v>
      </c>
      <c r="G56" s="75"/>
      <c r="H56" s="42"/>
      <c r="I56" s="42">
        <v>6981000</v>
      </c>
      <c r="J56" s="36">
        <f t="shared" si="3"/>
        <v>6981000</v>
      </c>
      <c r="K56" s="43"/>
      <c r="L56" s="43"/>
      <c r="M56" s="43">
        <v>6981000</v>
      </c>
      <c r="N56" s="15" t="s">
        <v>81</v>
      </c>
      <c r="O56" s="44" t="s">
        <v>79</v>
      </c>
      <c r="Q56" s="22"/>
      <c r="R56" s="22"/>
    </row>
    <row r="57" spans="1:18" s="18" customFormat="1" ht="34.5" customHeight="1">
      <c r="A57" s="20" t="s">
        <v>79</v>
      </c>
      <c r="B57" s="12" t="s">
        <v>79</v>
      </c>
      <c r="C57" s="12" t="s">
        <v>79</v>
      </c>
      <c r="D57" s="12" t="s">
        <v>79</v>
      </c>
      <c r="E57" s="69" t="s">
        <v>82</v>
      </c>
      <c r="F57" s="35">
        <f t="shared" si="2"/>
        <v>2808000</v>
      </c>
      <c r="G57" s="75"/>
      <c r="H57" s="42"/>
      <c r="I57" s="42">
        <v>2808000</v>
      </c>
      <c r="J57" s="36">
        <f t="shared" si="3"/>
        <v>2808000</v>
      </c>
      <c r="K57" s="43"/>
      <c r="L57" s="43"/>
      <c r="M57" s="43">
        <v>2808000</v>
      </c>
      <c r="N57" s="15" t="s">
        <v>139</v>
      </c>
      <c r="O57" s="44" t="s">
        <v>79</v>
      </c>
      <c r="Q57" s="22"/>
      <c r="R57" s="22"/>
    </row>
    <row r="58" spans="1:18" s="18" customFormat="1" ht="34.5" customHeight="1">
      <c r="A58" s="41" t="s">
        <v>145</v>
      </c>
      <c r="B58" s="11" t="s">
        <v>146</v>
      </c>
      <c r="C58" s="13" t="s">
        <v>147</v>
      </c>
      <c r="D58" s="14" t="s">
        <v>75</v>
      </c>
      <c r="E58" s="14" t="s">
        <v>76</v>
      </c>
      <c r="F58" s="35">
        <f t="shared" si="2"/>
        <v>575760000</v>
      </c>
      <c r="G58" s="42"/>
      <c r="H58" s="42">
        <v>150000000</v>
      </c>
      <c r="I58" s="42">
        <v>425760000</v>
      </c>
      <c r="J58" s="36">
        <f t="shared" si="3"/>
        <v>295437950</v>
      </c>
      <c r="K58" s="43"/>
      <c r="L58" s="43">
        <v>150000000</v>
      </c>
      <c r="M58" s="43">
        <v>145437950</v>
      </c>
      <c r="N58" s="15" t="s">
        <v>148</v>
      </c>
      <c r="O58" s="44" t="s">
        <v>149</v>
      </c>
      <c r="P58" s="39" t="s">
        <v>120</v>
      </c>
      <c r="Q58" s="40"/>
      <c r="R58" s="40"/>
    </row>
    <row r="59" spans="1:18" s="18" customFormat="1" ht="34.5" customHeight="1">
      <c r="A59" s="45" t="s">
        <v>79</v>
      </c>
      <c r="B59" s="46" t="s">
        <v>79</v>
      </c>
      <c r="C59" s="46" t="s">
        <v>79</v>
      </c>
      <c r="D59" s="46" t="s">
        <v>79</v>
      </c>
      <c r="E59" s="14" t="s">
        <v>48</v>
      </c>
      <c r="F59" s="35">
        <f t="shared" si="2"/>
        <v>2835000</v>
      </c>
      <c r="G59" s="42"/>
      <c r="H59" s="42" t="s">
        <v>120</v>
      </c>
      <c r="I59" s="42">
        <v>2835000</v>
      </c>
      <c r="J59" s="36">
        <f t="shared" si="3"/>
        <v>835000</v>
      </c>
      <c r="K59" s="43"/>
      <c r="L59" s="43"/>
      <c r="M59" s="43">
        <v>835000</v>
      </c>
      <c r="N59" s="15" t="s">
        <v>81</v>
      </c>
      <c r="O59" s="44" t="s">
        <v>79</v>
      </c>
      <c r="P59" s="39"/>
      <c r="Q59" s="40"/>
      <c r="R59" s="40"/>
    </row>
    <row r="60" spans="1:18" s="19" customFormat="1" ht="34.5" customHeight="1">
      <c r="A60" s="45" t="s">
        <v>79</v>
      </c>
      <c r="B60" s="46" t="s">
        <v>79</v>
      </c>
      <c r="C60" s="13" t="s">
        <v>150</v>
      </c>
      <c r="D60" s="14" t="s">
        <v>75</v>
      </c>
      <c r="E60" s="14" t="s">
        <v>76</v>
      </c>
      <c r="F60" s="35">
        <f t="shared" si="2"/>
        <v>410666000</v>
      </c>
      <c r="G60" s="42"/>
      <c r="H60" s="42">
        <v>100000000</v>
      </c>
      <c r="I60" s="42">
        <v>310666000</v>
      </c>
      <c r="J60" s="36">
        <f t="shared" si="3"/>
        <v>396684300</v>
      </c>
      <c r="K60" s="43"/>
      <c r="L60" s="43">
        <v>100000000</v>
      </c>
      <c r="M60" s="43">
        <v>296684300</v>
      </c>
      <c r="N60" s="15" t="s">
        <v>148</v>
      </c>
      <c r="O60" s="44" t="s">
        <v>79</v>
      </c>
      <c r="Q60" s="48"/>
      <c r="R60" s="40"/>
    </row>
    <row r="61" spans="1:18" s="19" customFormat="1" ht="34.5" customHeight="1">
      <c r="A61" s="45" t="s">
        <v>79</v>
      </c>
      <c r="B61" s="46" t="s">
        <v>79</v>
      </c>
      <c r="C61" s="46" t="s">
        <v>79</v>
      </c>
      <c r="D61" s="46" t="s">
        <v>79</v>
      </c>
      <c r="E61" s="12" t="s">
        <v>82</v>
      </c>
      <c r="F61" s="35">
        <f t="shared" si="2"/>
        <v>2880000</v>
      </c>
      <c r="G61" s="42"/>
      <c r="H61" s="42"/>
      <c r="I61" s="42">
        <v>2880000</v>
      </c>
      <c r="J61" s="36">
        <f t="shared" si="3"/>
        <v>2880000</v>
      </c>
      <c r="K61" s="43"/>
      <c r="L61" s="43"/>
      <c r="M61" s="43">
        <v>2880000</v>
      </c>
      <c r="N61" s="15" t="s">
        <v>81</v>
      </c>
      <c r="O61" s="44" t="s">
        <v>79</v>
      </c>
      <c r="Q61" s="48"/>
      <c r="R61" s="40"/>
    </row>
    <row r="62" spans="1:18" s="19" customFormat="1" ht="34.5" customHeight="1">
      <c r="A62" s="45" t="s">
        <v>79</v>
      </c>
      <c r="B62" s="46" t="s">
        <v>79</v>
      </c>
      <c r="C62" s="13" t="s">
        <v>151</v>
      </c>
      <c r="D62" s="14" t="s">
        <v>75</v>
      </c>
      <c r="E62" s="14" t="s">
        <v>76</v>
      </c>
      <c r="F62" s="35">
        <f t="shared" si="2"/>
        <v>413505000</v>
      </c>
      <c r="G62" s="43"/>
      <c r="H62" s="43">
        <v>150000000</v>
      </c>
      <c r="I62" s="43">
        <v>263505000</v>
      </c>
      <c r="J62" s="36">
        <f t="shared" si="3"/>
        <v>359686300</v>
      </c>
      <c r="K62" s="43"/>
      <c r="L62" s="43">
        <v>150000000</v>
      </c>
      <c r="M62" s="43">
        <v>209686300</v>
      </c>
      <c r="N62" s="15" t="s">
        <v>152</v>
      </c>
      <c r="O62" s="44" t="s">
        <v>79</v>
      </c>
      <c r="P62" s="76" t="s">
        <v>120</v>
      </c>
      <c r="Q62" s="22" t="s">
        <v>120</v>
      </c>
      <c r="R62" s="40"/>
    </row>
    <row r="63" spans="1:18" s="19" customFormat="1" ht="34.5" customHeight="1">
      <c r="A63" s="45" t="s">
        <v>79</v>
      </c>
      <c r="B63" s="46" t="s">
        <v>79</v>
      </c>
      <c r="C63" s="46" t="s">
        <v>79</v>
      </c>
      <c r="D63" s="46" t="s">
        <v>79</v>
      </c>
      <c r="E63" s="12" t="s">
        <v>82</v>
      </c>
      <c r="F63" s="35">
        <f t="shared" si="2"/>
        <v>2880000</v>
      </c>
      <c r="G63" s="43"/>
      <c r="H63" s="43"/>
      <c r="I63" s="43">
        <v>2880000</v>
      </c>
      <c r="J63" s="36">
        <f t="shared" si="3"/>
        <v>2880000</v>
      </c>
      <c r="K63" s="43"/>
      <c r="L63" s="43"/>
      <c r="M63" s="43">
        <v>2880000</v>
      </c>
      <c r="N63" s="15" t="s">
        <v>81</v>
      </c>
      <c r="O63" s="44" t="s">
        <v>79</v>
      </c>
      <c r="Q63" s="48"/>
      <c r="R63" s="40"/>
    </row>
    <row r="64" spans="1:18" s="19" customFormat="1" ht="34.5" customHeight="1">
      <c r="A64" s="45" t="s">
        <v>79</v>
      </c>
      <c r="B64" s="46" t="s">
        <v>79</v>
      </c>
      <c r="C64" s="13" t="s">
        <v>153</v>
      </c>
      <c r="D64" s="14" t="s">
        <v>75</v>
      </c>
      <c r="E64" s="14" t="s">
        <v>76</v>
      </c>
      <c r="F64" s="35">
        <f t="shared" si="2"/>
        <v>222295000</v>
      </c>
      <c r="G64" s="43"/>
      <c r="H64" s="43"/>
      <c r="I64" s="43">
        <v>222295000</v>
      </c>
      <c r="J64" s="36">
        <f t="shared" si="3"/>
        <v>201681000</v>
      </c>
      <c r="K64" s="43"/>
      <c r="L64" s="43"/>
      <c r="M64" s="43">
        <v>201681000</v>
      </c>
      <c r="N64" s="49" t="s">
        <v>111</v>
      </c>
      <c r="O64" s="44" t="s">
        <v>79</v>
      </c>
      <c r="P64" s="19" t="s">
        <v>120</v>
      </c>
      <c r="Q64" s="48" t="s">
        <v>120</v>
      </c>
      <c r="R64" s="40"/>
    </row>
    <row r="65" spans="1:18" s="19" customFormat="1" ht="34.5" customHeight="1">
      <c r="A65" s="20" t="s">
        <v>79</v>
      </c>
      <c r="B65" s="12" t="s">
        <v>79</v>
      </c>
      <c r="C65" s="12" t="s">
        <v>79</v>
      </c>
      <c r="D65" s="12" t="s">
        <v>79</v>
      </c>
      <c r="E65" s="12" t="s">
        <v>82</v>
      </c>
      <c r="F65" s="35">
        <f t="shared" si="2"/>
        <v>1440000</v>
      </c>
      <c r="G65" s="43"/>
      <c r="H65" s="43"/>
      <c r="I65" s="43">
        <v>1440000</v>
      </c>
      <c r="J65" s="36">
        <f t="shared" si="3"/>
        <v>1440000</v>
      </c>
      <c r="K65" s="43"/>
      <c r="L65" s="43"/>
      <c r="M65" s="43">
        <v>1440000</v>
      </c>
      <c r="N65" s="15" t="s">
        <v>81</v>
      </c>
      <c r="O65" s="44" t="s">
        <v>79</v>
      </c>
      <c r="Q65" s="48"/>
      <c r="R65" s="40"/>
    </row>
    <row r="66" spans="1:18" s="19" customFormat="1" ht="34.5" customHeight="1">
      <c r="A66" s="20" t="s">
        <v>79</v>
      </c>
      <c r="B66" s="12" t="s">
        <v>79</v>
      </c>
      <c r="C66" s="13" t="s">
        <v>154</v>
      </c>
      <c r="D66" s="14" t="s">
        <v>75</v>
      </c>
      <c r="E66" s="14" t="s">
        <v>76</v>
      </c>
      <c r="F66" s="35">
        <f t="shared" si="2"/>
        <v>110338000</v>
      </c>
      <c r="G66" s="43"/>
      <c r="H66" s="43">
        <v>50000000</v>
      </c>
      <c r="I66" s="43">
        <v>60338000</v>
      </c>
      <c r="J66" s="36">
        <f t="shared" si="3"/>
        <v>110338000</v>
      </c>
      <c r="K66" s="43"/>
      <c r="L66" s="43">
        <v>50000000</v>
      </c>
      <c r="M66" s="43">
        <v>60338000</v>
      </c>
      <c r="N66" s="49" t="s">
        <v>106</v>
      </c>
      <c r="O66" s="44" t="s">
        <v>79</v>
      </c>
      <c r="Q66" s="48"/>
      <c r="R66" s="40"/>
    </row>
    <row r="67" spans="1:18" s="19" customFormat="1" ht="34.5" customHeight="1">
      <c r="A67" s="45" t="s">
        <v>79</v>
      </c>
      <c r="B67" s="46" t="s">
        <v>79</v>
      </c>
      <c r="C67" s="46" t="s">
        <v>79</v>
      </c>
      <c r="D67" s="46" t="s">
        <v>79</v>
      </c>
      <c r="E67" s="12" t="s">
        <v>82</v>
      </c>
      <c r="F67" s="35">
        <f t="shared" si="2"/>
        <v>900000</v>
      </c>
      <c r="G67" s="43"/>
      <c r="H67" s="43"/>
      <c r="I67" s="43">
        <v>900000</v>
      </c>
      <c r="J67" s="36">
        <f t="shared" si="3"/>
        <v>900000</v>
      </c>
      <c r="K67" s="43"/>
      <c r="L67" s="43"/>
      <c r="M67" s="43">
        <v>900000</v>
      </c>
      <c r="N67" s="15" t="s">
        <v>81</v>
      </c>
      <c r="O67" s="44" t="s">
        <v>79</v>
      </c>
      <c r="Q67" s="48"/>
      <c r="R67" s="40"/>
    </row>
    <row r="68" spans="1:18" s="19" customFormat="1" ht="34.5" customHeight="1">
      <c r="A68" s="50" t="s">
        <v>155</v>
      </c>
      <c r="B68" s="46" t="s">
        <v>156</v>
      </c>
      <c r="C68" s="51" t="s">
        <v>157</v>
      </c>
      <c r="D68" s="46" t="s">
        <v>75</v>
      </c>
      <c r="E68" s="12" t="s">
        <v>76</v>
      </c>
      <c r="F68" s="35">
        <f t="shared" si="2"/>
        <v>20000000</v>
      </c>
      <c r="G68" s="43"/>
      <c r="H68" s="43">
        <v>20000000</v>
      </c>
      <c r="I68" s="43"/>
      <c r="J68" s="36">
        <f t="shared" si="3"/>
        <v>20000000</v>
      </c>
      <c r="K68" s="43"/>
      <c r="L68" s="43">
        <v>20000000</v>
      </c>
      <c r="M68" s="43"/>
      <c r="N68" s="15" t="s">
        <v>158</v>
      </c>
      <c r="O68" s="44" t="s">
        <v>79</v>
      </c>
      <c r="Q68" s="48"/>
      <c r="R68" s="40"/>
    </row>
    <row r="69" spans="1:18" s="19" customFormat="1" ht="34.5" customHeight="1">
      <c r="A69" s="45" t="s">
        <v>79</v>
      </c>
      <c r="B69" s="46" t="s">
        <v>79</v>
      </c>
      <c r="C69" s="46" t="s">
        <v>79</v>
      </c>
      <c r="D69" s="46" t="s">
        <v>79</v>
      </c>
      <c r="E69" s="12" t="s">
        <v>82</v>
      </c>
      <c r="F69" s="35">
        <f t="shared" si="2"/>
        <v>216000</v>
      </c>
      <c r="G69" s="43"/>
      <c r="H69" s="43">
        <v>216000</v>
      </c>
      <c r="I69" s="43"/>
      <c r="J69" s="36">
        <f t="shared" si="3"/>
        <v>216000</v>
      </c>
      <c r="K69" s="43"/>
      <c r="L69" s="43">
        <v>216000</v>
      </c>
      <c r="M69" s="43"/>
      <c r="N69" s="15" t="s">
        <v>81</v>
      </c>
      <c r="O69" s="44" t="s">
        <v>79</v>
      </c>
      <c r="Q69" s="48"/>
      <c r="R69" s="40"/>
    </row>
    <row r="70" spans="1:18" s="19" customFormat="1" ht="34.5" customHeight="1">
      <c r="A70" s="45" t="s">
        <v>79</v>
      </c>
      <c r="B70" s="46" t="s">
        <v>79</v>
      </c>
      <c r="C70" s="51" t="s">
        <v>159</v>
      </c>
      <c r="D70" s="46" t="s">
        <v>75</v>
      </c>
      <c r="E70" s="46" t="s">
        <v>76</v>
      </c>
      <c r="F70" s="35">
        <f t="shared" si="2"/>
        <v>70000000</v>
      </c>
      <c r="G70" s="43"/>
      <c r="H70" s="43">
        <v>70000000</v>
      </c>
      <c r="I70" s="43"/>
      <c r="J70" s="36">
        <f t="shared" si="3"/>
        <v>70000000</v>
      </c>
      <c r="K70" s="43"/>
      <c r="L70" s="43">
        <v>70000000</v>
      </c>
      <c r="M70" s="43"/>
      <c r="N70" s="15" t="s">
        <v>158</v>
      </c>
      <c r="O70" s="44" t="s">
        <v>79</v>
      </c>
      <c r="Q70" s="48"/>
      <c r="R70" s="40"/>
    </row>
    <row r="71" spans="1:18" s="19" customFormat="1" ht="34.5" customHeight="1">
      <c r="A71" s="45" t="s">
        <v>79</v>
      </c>
      <c r="B71" s="46" t="s">
        <v>79</v>
      </c>
      <c r="C71" s="46" t="s">
        <v>79</v>
      </c>
      <c r="D71" s="46" t="s">
        <v>79</v>
      </c>
      <c r="E71" s="12" t="s">
        <v>82</v>
      </c>
      <c r="F71" s="35">
        <f aca="true" t="shared" si="4" ref="F71:F80">SUM(G71:I71)</f>
        <v>630000</v>
      </c>
      <c r="G71" s="43"/>
      <c r="H71" s="43"/>
      <c r="I71" s="43">
        <v>630000</v>
      </c>
      <c r="J71" s="36">
        <f t="shared" si="3"/>
        <v>630000</v>
      </c>
      <c r="K71" s="43"/>
      <c r="L71" s="43"/>
      <c r="M71" s="43">
        <v>630000</v>
      </c>
      <c r="N71" s="15" t="s">
        <v>81</v>
      </c>
      <c r="O71" s="44" t="s">
        <v>79</v>
      </c>
      <c r="Q71" s="48"/>
      <c r="R71" s="40"/>
    </row>
    <row r="72" spans="1:18" s="19" customFormat="1" ht="34.5" customHeight="1">
      <c r="A72" s="45" t="s">
        <v>79</v>
      </c>
      <c r="B72" s="46" t="s">
        <v>79</v>
      </c>
      <c r="C72" s="51" t="s">
        <v>160</v>
      </c>
      <c r="D72" s="46" t="s">
        <v>75</v>
      </c>
      <c r="E72" s="46" t="s">
        <v>76</v>
      </c>
      <c r="F72" s="35">
        <f t="shared" si="4"/>
        <v>20000000</v>
      </c>
      <c r="G72" s="43"/>
      <c r="H72" s="43">
        <v>20000000</v>
      </c>
      <c r="I72" s="43"/>
      <c r="J72" s="36">
        <f aca="true" t="shared" si="5" ref="J72:J80">SUM(K72:M72)</f>
        <v>20000000</v>
      </c>
      <c r="K72" s="43"/>
      <c r="L72" s="43">
        <v>20000000</v>
      </c>
      <c r="M72" s="43"/>
      <c r="N72" s="15" t="s">
        <v>158</v>
      </c>
      <c r="O72" s="44" t="s">
        <v>79</v>
      </c>
      <c r="Q72" s="48"/>
      <c r="R72" s="40"/>
    </row>
    <row r="73" spans="1:18" s="19" customFormat="1" ht="34.5" customHeight="1">
      <c r="A73" s="45" t="s">
        <v>79</v>
      </c>
      <c r="B73" s="46" t="s">
        <v>79</v>
      </c>
      <c r="C73" s="46" t="s">
        <v>79</v>
      </c>
      <c r="D73" s="46" t="s">
        <v>79</v>
      </c>
      <c r="E73" s="46" t="s">
        <v>82</v>
      </c>
      <c r="F73" s="35">
        <f t="shared" si="4"/>
        <v>216000</v>
      </c>
      <c r="G73" s="43"/>
      <c r="H73" s="43"/>
      <c r="I73" s="43">
        <v>216000</v>
      </c>
      <c r="J73" s="36">
        <f t="shared" si="5"/>
        <v>216000</v>
      </c>
      <c r="K73" s="43"/>
      <c r="L73" s="43"/>
      <c r="M73" s="43">
        <v>216000</v>
      </c>
      <c r="N73" s="15" t="s">
        <v>81</v>
      </c>
      <c r="O73" s="44" t="s">
        <v>79</v>
      </c>
      <c r="Q73" s="48"/>
      <c r="R73" s="40"/>
    </row>
    <row r="74" spans="1:18" s="18" customFormat="1" ht="34.5" customHeight="1">
      <c r="A74" s="41" t="s">
        <v>161</v>
      </c>
      <c r="B74" s="11" t="s">
        <v>162</v>
      </c>
      <c r="C74" s="13" t="s">
        <v>163</v>
      </c>
      <c r="D74" s="14" t="s">
        <v>75</v>
      </c>
      <c r="E74" s="14" t="s">
        <v>76</v>
      </c>
      <c r="F74" s="35">
        <f t="shared" si="4"/>
        <v>27000000</v>
      </c>
      <c r="G74" s="42"/>
      <c r="H74" s="42">
        <v>27000000</v>
      </c>
      <c r="I74" s="42"/>
      <c r="J74" s="36">
        <f t="shared" si="5"/>
        <v>27000000</v>
      </c>
      <c r="K74" s="43"/>
      <c r="L74" s="43">
        <v>27000000</v>
      </c>
      <c r="M74" s="43"/>
      <c r="N74" s="49" t="s">
        <v>106</v>
      </c>
      <c r="O74" s="44" t="s">
        <v>164</v>
      </c>
      <c r="P74" s="39"/>
      <c r="Q74" s="40"/>
      <c r="R74" s="40"/>
    </row>
    <row r="75" spans="1:18" s="19" customFormat="1" ht="34.5" customHeight="1">
      <c r="A75" s="41" t="s">
        <v>165</v>
      </c>
      <c r="B75" s="11" t="s">
        <v>0</v>
      </c>
      <c r="C75" s="11" t="s">
        <v>166</v>
      </c>
      <c r="D75" s="12" t="s">
        <v>124</v>
      </c>
      <c r="E75" s="12" t="s">
        <v>76</v>
      </c>
      <c r="F75" s="35">
        <f t="shared" si="4"/>
        <v>84435790</v>
      </c>
      <c r="G75" s="42"/>
      <c r="H75" s="42"/>
      <c r="I75" s="42">
        <v>84435790</v>
      </c>
      <c r="J75" s="36">
        <f t="shared" si="5"/>
        <v>50000000</v>
      </c>
      <c r="K75" s="43"/>
      <c r="L75" s="43"/>
      <c r="M75" s="43">
        <v>50000000</v>
      </c>
      <c r="N75" s="15" t="s">
        <v>167</v>
      </c>
      <c r="O75" s="44" t="s">
        <v>168</v>
      </c>
      <c r="Q75" s="48"/>
      <c r="R75" s="40"/>
    </row>
    <row r="76" spans="1:18" s="19" customFormat="1" ht="34.5" customHeight="1">
      <c r="A76" s="41" t="s">
        <v>165</v>
      </c>
      <c r="B76" s="11" t="s">
        <v>0</v>
      </c>
      <c r="C76" s="11" t="s">
        <v>169</v>
      </c>
      <c r="D76" s="12" t="s">
        <v>124</v>
      </c>
      <c r="E76" s="12" t="s">
        <v>76</v>
      </c>
      <c r="F76" s="35">
        <f t="shared" si="4"/>
        <v>134826000</v>
      </c>
      <c r="G76" s="42"/>
      <c r="H76" s="42">
        <v>100000000</v>
      </c>
      <c r="I76" s="42">
        <v>34826000</v>
      </c>
      <c r="J76" s="36">
        <f t="shared" si="5"/>
        <v>100000000</v>
      </c>
      <c r="K76" s="43"/>
      <c r="L76" s="43">
        <v>100000000</v>
      </c>
      <c r="M76" s="43"/>
      <c r="N76" s="15" t="s">
        <v>170</v>
      </c>
      <c r="O76" s="44" t="s">
        <v>79</v>
      </c>
      <c r="Q76" s="48"/>
      <c r="R76" s="40"/>
    </row>
    <row r="77" spans="1:18" s="19" customFormat="1" ht="34.5" customHeight="1">
      <c r="A77" s="41" t="s">
        <v>165</v>
      </c>
      <c r="B77" s="11" t="s">
        <v>0</v>
      </c>
      <c r="C77" s="11" t="s">
        <v>171</v>
      </c>
      <c r="D77" s="12" t="s">
        <v>124</v>
      </c>
      <c r="E77" s="12" t="s">
        <v>76</v>
      </c>
      <c r="F77" s="35">
        <f t="shared" si="4"/>
        <v>689719000</v>
      </c>
      <c r="G77" s="42">
        <v>500000000</v>
      </c>
      <c r="H77" s="42">
        <v>150000000</v>
      </c>
      <c r="I77" s="42">
        <v>39719000</v>
      </c>
      <c r="J77" s="36">
        <f t="shared" si="5"/>
        <v>657299500</v>
      </c>
      <c r="K77" s="43">
        <v>500000000</v>
      </c>
      <c r="L77" s="43">
        <v>150000000</v>
      </c>
      <c r="M77" s="43">
        <v>7299500</v>
      </c>
      <c r="N77" s="15" t="s">
        <v>170</v>
      </c>
      <c r="O77" s="44" t="s">
        <v>79</v>
      </c>
      <c r="Q77" s="48"/>
      <c r="R77" s="40"/>
    </row>
    <row r="78" spans="1:18" s="19" customFormat="1" ht="34.5" customHeight="1">
      <c r="A78" s="77" t="s">
        <v>79</v>
      </c>
      <c r="B78" s="78" t="s">
        <v>156</v>
      </c>
      <c r="C78" s="79" t="s">
        <v>172</v>
      </c>
      <c r="D78" s="80" t="s">
        <v>75</v>
      </c>
      <c r="E78" s="80" t="s">
        <v>76</v>
      </c>
      <c r="F78" s="42">
        <f t="shared" si="4"/>
        <v>30000000</v>
      </c>
      <c r="G78" s="81"/>
      <c r="H78" s="81">
        <v>20000000</v>
      </c>
      <c r="I78" s="81">
        <v>10000000</v>
      </c>
      <c r="J78" s="42">
        <f t="shared" si="5"/>
        <v>30000000</v>
      </c>
      <c r="K78" s="82"/>
      <c r="L78" s="82">
        <v>20000000</v>
      </c>
      <c r="M78" s="82">
        <v>10000000</v>
      </c>
      <c r="N78" s="83" t="s">
        <v>173</v>
      </c>
      <c r="O78" s="44" t="s">
        <v>79</v>
      </c>
      <c r="Q78" s="48"/>
      <c r="R78" s="40"/>
    </row>
    <row r="79" spans="1:18" s="87" customFormat="1" ht="34.5" customHeight="1">
      <c r="A79" s="100" t="s">
        <v>174</v>
      </c>
      <c r="B79" s="101"/>
      <c r="C79" s="101"/>
      <c r="D79" s="101"/>
      <c r="E79" s="101"/>
      <c r="F79" s="84">
        <f>SUM(F80)</f>
        <v>1996140000</v>
      </c>
      <c r="G79" s="84">
        <f aca="true" t="shared" si="6" ref="G79:M79">SUM(G80)</f>
        <v>0</v>
      </c>
      <c r="H79" s="84">
        <f t="shared" si="6"/>
        <v>0</v>
      </c>
      <c r="I79" s="84">
        <f t="shared" si="6"/>
        <v>1996140000</v>
      </c>
      <c r="J79" s="84">
        <f t="shared" si="6"/>
        <v>977635440</v>
      </c>
      <c r="K79" s="84">
        <f t="shared" si="6"/>
        <v>0</v>
      </c>
      <c r="L79" s="84">
        <f t="shared" si="6"/>
        <v>0</v>
      </c>
      <c r="M79" s="84">
        <f t="shared" si="6"/>
        <v>977635440</v>
      </c>
      <c r="N79" s="85"/>
      <c r="O79" s="86"/>
      <c r="Q79" s="88"/>
      <c r="R79" s="89"/>
    </row>
    <row r="80" spans="1:19" s="97" customFormat="1" ht="44.25" customHeight="1" thickBot="1">
      <c r="A80" s="90" t="s">
        <v>175</v>
      </c>
      <c r="B80" s="91" t="s">
        <v>176</v>
      </c>
      <c r="C80" s="91" t="s">
        <v>176</v>
      </c>
      <c r="D80" s="92" t="s">
        <v>177</v>
      </c>
      <c r="E80" s="92" t="s">
        <v>76</v>
      </c>
      <c r="F80" s="93">
        <f t="shared" si="4"/>
        <v>1996140000</v>
      </c>
      <c r="G80" s="94"/>
      <c r="H80" s="94"/>
      <c r="I80" s="94">
        <v>1996140000</v>
      </c>
      <c r="J80" s="94">
        <f t="shared" si="5"/>
        <v>977635440</v>
      </c>
      <c r="K80" s="94"/>
      <c r="L80" s="94"/>
      <c r="M80" s="94">
        <v>977635440</v>
      </c>
      <c r="N80" s="95" t="s">
        <v>178</v>
      </c>
      <c r="O80" s="96" t="s">
        <v>179</v>
      </c>
      <c r="R80" s="48"/>
      <c r="S80" s="40"/>
    </row>
    <row r="81" spans="15:16" s="6" customFormat="1" ht="13.5">
      <c r="O81" s="7"/>
      <c r="P81" s="8"/>
    </row>
    <row r="82" spans="15:16" s="6" customFormat="1" ht="13.5">
      <c r="O82" s="7"/>
      <c r="P82" s="8"/>
    </row>
    <row r="83" spans="15:16" s="6" customFormat="1" ht="13.5">
      <c r="O83" s="7"/>
      <c r="P83" s="8"/>
    </row>
    <row r="84" spans="15:16" s="6" customFormat="1" ht="13.5">
      <c r="O84" s="7"/>
      <c r="P84" s="8"/>
    </row>
    <row r="85" spans="15:16" s="6" customFormat="1" ht="13.5">
      <c r="O85" s="7"/>
      <c r="P85" s="8"/>
    </row>
    <row r="86" spans="15:16" s="6" customFormat="1" ht="13.5">
      <c r="O86" s="7"/>
      <c r="P86" s="8"/>
    </row>
    <row r="87" spans="15:16" s="6" customFormat="1" ht="13.5">
      <c r="O87" s="7"/>
      <c r="P87" s="8"/>
    </row>
    <row r="88" spans="15:16" s="6" customFormat="1" ht="13.5">
      <c r="O88" s="7"/>
      <c r="P88" s="8"/>
    </row>
    <row r="89" spans="15:16" s="6" customFormat="1" ht="13.5">
      <c r="O89" s="7"/>
      <c r="P89" s="8"/>
    </row>
    <row r="90" spans="15:16" s="6" customFormat="1" ht="13.5">
      <c r="O90" s="7"/>
      <c r="P90" s="8"/>
    </row>
    <row r="91" spans="15:16" s="6" customFormat="1" ht="13.5">
      <c r="O91" s="7"/>
      <c r="P91" s="8"/>
    </row>
    <row r="92" spans="15:16" s="6" customFormat="1" ht="13.5">
      <c r="O92" s="7"/>
      <c r="P92" s="8"/>
    </row>
    <row r="93" spans="15:16" s="6" customFormat="1" ht="13.5">
      <c r="O93" s="7"/>
      <c r="P93" s="8"/>
    </row>
    <row r="94" spans="15:16" s="6" customFormat="1" ht="13.5">
      <c r="O94" s="7"/>
      <c r="P94" s="8"/>
    </row>
    <row r="95" spans="15:16" s="6" customFormat="1" ht="13.5">
      <c r="O95" s="7"/>
      <c r="P95" s="8"/>
    </row>
    <row r="96" spans="15:16" s="6" customFormat="1" ht="13.5">
      <c r="O96" s="7"/>
      <c r="P96" s="8"/>
    </row>
    <row r="97" spans="15:16" s="6" customFormat="1" ht="13.5">
      <c r="O97" s="7"/>
      <c r="P97" s="8"/>
    </row>
    <row r="98" spans="15:16" s="6" customFormat="1" ht="13.5">
      <c r="O98" s="7"/>
      <c r="P98" s="8"/>
    </row>
    <row r="99" spans="15:16" s="6" customFormat="1" ht="13.5">
      <c r="O99" s="7"/>
      <c r="P99" s="8"/>
    </row>
    <row r="100" spans="15:16" s="6" customFormat="1" ht="13.5">
      <c r="O100" s="7"/>
      <c r="P100" s="8"/>
    </row>
    <row r="101" spans="15:16" s="6" customFormat="1" ht="13.5">
      <c r="O101" s="7"/>
      <c r="P101" s="8"/>
    </row>
    <row r="102" spans="15:16" s="6" customFormat="1" ht="13.5">
      <c r="O102" s="7"/>
      <c r="P102" s="8"/>
    </row>
    <row r="103" spans="15:16" s="6" customFormat="1" ht="13.5">
      <c r="O103" s="7"/>
      <c r="P103" s="8"/>
    </row>
    <row r="104" spans="15:16" s="6" customFormat="1" ht="13.5">
      <c r="O104" s="7"/>
      <c r="P104" s="8"/>
    </row>
    <row r="105" spans="15:16" s="6" customFormat="1" ht="13.5">
      <c r="O105" s="7"/>
      <c r="P105" s="8"/>
    </row>
    <row r="106" spans="15:16" s="6" customFormat="1" ht="13.5">
      <c r="O106" s="7"/>
      <c r="P106" s="8"/>
    </row>
    <row r="107" spans="15:16" s="6" customFormat="1" ht="13.5">
      <c r="O107" s="7"/>
      <c r="P107" s="8"/>
    </row>
    <row r="108" spans="15:16" s="6" customFormat="1" ht="13.5">
      <c r="O108" s="7"/>
      <c r="P108" s="8"/>
    </row>
    <row r="109" spans="15:16" s="6" customFormat="1" ht="13.5">
      <c r="O109" s="7"/>
      <c r="P109" s="8"/>
    </row>
    <row r="110" spans="15:16" s="6" customFormat="1" ht="13.5">
      <c r="O110" s="7"/>
      <c r="P110" s="8"/>
    </row>
    <row r="111" spans="15:16" s="6" customFormat="1" ht="13.5">
      <c r="O111" s="7"/>
      <c r="P111" s="8"/>
    </row>
    <row r="112" spans="15:16" s="6" customFormat="1" ht="13.5">
      <c r="O112" s="7"/>
      <c r="P112" s="8"/>
    </row>
    <row r="113" spans="15:16" s="6" customFormat="1" ht="13.5">
      <c r="O113" s="7"/>
      <c r="P113" s="8"/>
    </row>
    <row r="114" spans="15:16" s="6" customFormat="1" ht="13.5">
      <c r="O114" s="7"/>
      <c r="P114" s="8"/>
    </row>
    <row r="115" spans="15:16" s="6" customFormat="1" ht="13.5">
      <c r="O115" s="7"/>
      <c r="P115" s="8"/>
    </row>
    <row r="116" spans="15:16" s="6" customFormat="1" ht="13.5">
      <c r="O116" s="7"/>
      <c r="P116" s="8"/>
    </row>
    <row r="117" spans="15:16" s="6" customFormat="1" ht="13.5">
      <c r="O117" s="7"/>
      <c r="P117" s="8"/>
    </row>
    <row r="118" spans="15:16" s="6" customFormat="1" ht="13.5">
      <c r="O118" s="7"/>
      <c r="P118" s="8"/>
    </row>
    <row r="119" spans="15:16" s="6" customFormat="1" ht="13.5">
      <c r="O119" s="7"/>
      <c r="P119" s="8"/>
    </row>
    <row r="120" spans="15:16" s="6" customFormat="1" ht="13.5">
      <c r="O120" s="7"/>
      <c r="P120" s="8"/>
    </row>
    <row r="121" spans="15:16" s="6" customFormat="1" ht="13.5">
      <c r="O121" s="7"/>
      <c r="P121" s="8"/>
    </row>
    <row r="122" spans="15:16" s="6" customFormat="1" ht="13.5">
      <c r="O122" s="7"/>
      <c r="P122" s="8"/>
    </row>
    <row r="123" spans="15:16" s="6" customFormat="1" ht="13.5">
      <c r="O123" s="7"/>
      <c r="P123" s="8"/>
    </row>
    <row r="124" spans="15:16" s="6" customFormat="1" ht="13.5">
      <c r="O124" s="7"/>
      <c r="P124" s="8"/>
    </row>
    <row r="125" spans="15:16" s="6" customFormat="1" ht="13.5">
      <c r="O125" s="7"/>
      <c r="P125" s="8"/>
    </row>
    <row r="126" spans="15:16" s="6" customFormat="1" ht="13.5">
      <c r="O126" s="7"/>
      <c r="P126" s="8"/>
    </row>
    <row r="127" spans="15:16" s="6" customFormat="1" ht="13.5">
      <c r="O127" s="7"/>
      <c r="P127" s="8"/>
    </row>
    <row r="128" spans="15:16" s="6" customFormat="1" ht="13.5">
      <c r="O128" s="7"/>
      <c r="P128" s="8"/>
    </row>
    <row r="129" spans="15:16" s="6" customFormat="1" ht="13.5">
      <c r="O129" s="7"/>
      <c r="P129" s="8"/>
    </row>
    <row r="130" spans="15:16" s="6" customFormat="1" ht="13.5">
      <c r="O130" s="7"/>
      <c r="P130" s="8"/>
    </row>
    <row r="131" spans="15:16" s="6" customFormat="1" ht="13.5">
      <c r="O131" s="7"/>
      <c r="P131" s="8"/>
    </row>
    <row r="132" spans="15:16" s="6" customFormat="1" ht="13.5">
      <c r="O132" s="7"/>
      <c r="P132" s="8"/>
    </row>
    <row r="133" spans="15:16" s="6" customFormat="1" ht="13.5">
      <c r="O133" s="7"/>
      <c r="P133" s="8"/>
    </row>
    <row r="134" spans="15:16" s="6" customFormat="1" ht="13.5">
      <c r="O134" s="7"/>
      <c r="P134" s="8"/>
    </row>
    <row r="135" spans="15:16" s="6" customFormat="1" ht="13.5">
      <c r="O135" s="7"/>
      <c r="P135" s="8"/>
    </row>
    <row r="136" spans="15:16" s="6" customFormat="1" ht="13.5">
      <c r="O136" s="7"/>
      <c r="P136" s="8"/>
    </row>
    <row r="137" spans="15:16" s="6" customFormat="1" ht="13.5">
      <c r="O137" s="7"/>
      <c r="P137" s="8"/>
    </row>
    <row r="138" spans="15:16" s="6" customFormat="1" ht="13.5">
      <c r="O138" s="7"/>
      <c r="P138" s="8"/>
    </row>
    <row r="139" spans="15:16" s="6" customFormat="1" ht="13.5">
      <c r="O139" s="7"/>
      <c r="P139" s="8"/>
    </row>
    <row r="140" spans="15:16" s="6" customFormat="1" ht="13.5">
      <c r="O140" s="7"/>
      <c r="P140" s="8"/>
    </row>
    <row r="141" spans="15:16" s="6" customFormat="1" ht="13.5">
      <c r="O141" s="7"/>
      <c r="P141" s="8"/>
    </row>
    <row r="142" spans="15:16" s="6" customFormat="1" ht="13.5">
      <c r="O142" s="7"/>
      <c r="P142" s="8"/>
    </row>
    <row r="143" spans="15:16" s="6" customFormat="1" ht="13.5">
      <c r="O143" s="7"/>
      <c r="P143" s="8"/>
    </row>
    <row r="144" spans="15:16" s="6" customFormat="1" ht="13.5">
      <c r="O144" s="7"/>
      <c r="P144" s="8"/>
    </row>
    <row r="145" spans="15:16" s="6" customFormat="1" ht="13.5">
      <c r="O145" s="7"/>
      <c r="P145" s="8"/>
    </row>
    <row r="146" spans="15:16" s="6" customFormat="1" ht="13.5">
      <c r="O146" s="7"/>
      <c r="P146" s="8"/>
    </row>
    <row r="147" spans="15:16" s="6" customFormat="1" ht="13.5">
      <c r="O147" s="7"/>
      <c r="P147" s="8"/>
    </row>
    <row r="148" spans="15:16" s="6" customFormat="1" ht="13.5">
      <c r="O148" s="7"/>
      <c r="P148" s="8"/>
    </row>
    <row r="149" spans="15:16" s="6" customFormat="1" ht="13.5">
      <c r="O149" s="7"/>
      <c r="P149" s="8"/>
    </row>
    <row r="150" spans="15:16" s="6" customFormat="1" ht="13.5">
      <c r="O150" s="7"/>
      <c r="P150" s="8"/>
    </row>
    <row r="151" spans="15:16" s="6" customFormat="1" ht="13.5">
      <c r="O151" s="7"/>
      <c r="P151" s="8"/>
    </row>
    <row r="152" spans="15:16" s="6" customFormat="1" ht="13.5">
      <c r="O152" s="7"/>
      <c r="P152" s="8"/>
    </row>
    <row r="153" spans="15:16" s="6" customFormat="1" ht="13.5">
      <c r="O153" s="7"/>
      <c r="P153" s="8"/>
    </row>
    <row r="154" spans="15:16" s="6" customFormat="1" ht="13.5">
      <c r="O154" s="7"/>
      <c r="P154" s="8"/>
    </row>
    <row r="155" spans="15:16" s="6" customFormat="1" ht="13.5">
      <c r="O155" s="7"/>
      <c r="P155" s="8"/>
    </row>
    <row r="156" spans="15:16" s="6" customFormat="1" ht="13.5">
      <c r="O156" s="7"/>
      <c r="P156" s="8"/>
    </row>
    <row r="157" spans="15:16" s="6" customFormat="1" ht="13.5">
      <c r="O157" s="7"/>
      <c r="P157" s="8"/>
    </row>
    <row r="158" spans="15:16" s="6" customFormat="1" ht="13.5">
      <c r="O158" s="7"/>
      <c r="P158" s="8"/>
    </row>
    <row r="159" spans="15:16" s="6" customFormat="1" ht="13.5">
      <c r="O159" s="7"/>
      <c r="P159" s="8"/>
    </row>
    <row r="160" spans="15:16" s="6" customFormat="1" ht="13.5">
      <c r="O160" s="7"/>
      <c r="P160" s="8"/>
    </row>
    <row r="161" spans="15:16" s="6" customFormat="1" ht="13.5">
      <c r="O161" s="7"/>
      <c r="P161" s="8"/>
    </row>
    <row r="162" spans="15:16" s="6" customFormat="1" ht="13.5">
      <c r="O162" s="7"/>
      <c r="P162" s="8"/>
    </row>
    <row r="163" spans="15:16" s="6" customFormat="1" ht="13.5">
      <c r="O163" s="7"/>
      <c r="P163" s="8"/>
    </row>
    <row r="164" spans="15:16" s="6" customFormat="1" ht="13.5">
      <c r="O164" s="7"/>
      <c r="P164" s="8"/>
    </row>
    <row r="165" spans="15:16" s="6" customFormat="1" ht="13.5">
      <c r="O165" s="7"/>
      <c r="P165" s="8"/>
    </row>
    <row r="166" spans="15:16" s="6" customFormat="1" ht="13.5">
      <c r="O166" s="7"/>
      <c r="P166" s="8"/>
    </row>
    <row r="167" spans="15:16" s="6" customFormat="1" ht="13.5">
      <c r="O167" s="7"/>
      <c r="P167" s="8"/>
    </row>
    <row r="168" spans="15:16" s="6" customFormat="1" ht="13.5">
      <c r="O168" s="7"/>
      <c r="P168" s="8"/>
    </row>
    <row r="169" spans="15:16" s="6" customFormat="1" ht="13.5">
      <c r="O169" s="7"/>
      <c r="P169" s="8"/>
    </row>
    <row r="170" spans="15:16" s="6" customFormat="1" ht="13.5">
      <c r="O170" s="7"/>
      <c r="P170" s="8"/>
    </row>
    <row r="171" spans="15:16" s="6" customFormat="1" ht="13.5">
      <c r="O171" s="7"/>
      <c r="P171" s="8"/>
    </row>
    <row r="172" spans="15:16" s="6" customFormat="1" ht="13.5">
      <c r="O172" s="7"/>
      <c r="P172" s="8"/>
    </row>
    <row r="173" spans="15:16" s="6" customFormat="1" ht="13.5">
      <c r="O173" s="7"/>
      <c r="P173" s="8"/>
    </row>
    <row r="174" spans="15:16" s="6" customFormat="1" ht="13.5">
      <c r="O174" s="7"/>
      <c r="P174" s="8"/>
    </row>
    <row r="175" spans="15:16" s="6" customFormat="1" ht="13.5">
      <c r="O175" s="7"/>
      <c r="P175" s="8"/>
    </row>
    <row r="176" spans="15:16" s="6" customFormat="1" ht="13.5">
      <c r="O176" s="7"/>
      <c r="P176" s="8"/>
    </row>
    <row r="177" spans="15:16" s="6" customFormat="1" ht="13.5">
      <c r="O177" s="7"/>
      <c r="P177" s="8"/>
    </row>
    <row r="178" spans="15:16" s="6" customFormat="1" ht="13.5">
      <c r="O178" s="7"/>
      <c r="P178" s="8"/>
    </row>
    <row r="179" spans="15:16" s="6" customFormat="1" ht="13.5">
      <c r="O179" s="7"/>
      <c r="P179" s="8"/>
    </row>
    <row r="180" spans="15:16" s="6" customFormat="1" ht="13.5">
      <c r="O180" s="7"/>
      <c r="P180" s="8"/>
    </row>
    <row r="181" spans="15:16" s="6" customFormat="1" ht="13.5">
      <c r="O181" s="7"/>
      <c r="P181" s="8"/>
    </row>
    <row r="182" spans="15:16" s="6" customFormat="1" ht="13.5">
      <c r="O182" s="7"/>
      <c r="P182" s="8"/>
    </row>
    <row r="183" spans="15:16" s="6" customFormat="1" ht="13.5">
      <c r="O183" s="7"/>
      <c r="P183" s="8"/>
    </row>
    <row r="184" spans="15:16" s="6" customFormat="1" ht="13.5">
      <c r="O184" s="7"/>
      <c r="P184" s="8"/>
    </row>
    <row r="185" spans="15:16" s="6" customFormat="1" ht="13.5">
      <c r="O185" s="7"/>
      <c r="P185" s="8"/>
    </row>
    <row r="186" spans="15:16" s="6" customFormat="1" ht="13.5">
      <c r="O186" s="7"/>
      <c r="P186" s="8"/>
    </row>
    <row r="187" spans="15:16" s="6" customFormat="1" ht="13.5">
      <c r="O187" s="7"/>
      <c r="P187" s="8"/>
    </row>
    <row r="188" spans="15:16" s="6" customFormat="1" ht="13.5">
      <c r="O188" s="7"/>
      <c r="P188" s="8"/>
    </row>
    <row r="189" spans="15:16" s="6" customFormat="1" ht="13.5">
      <c r="O189" s="7"/>
      <c r="P189" s="8"/>
    </row>
    <row r="190" spans="15:16" s="6" customFormat="1" ht="13.5">
      <c r="O190" s="7"/>
      <c r="P190" s="8"/>
    </row>
    <row r="191" spans="15:16" s="6" customFormat="1" ht="13.5">
      <c r="O191" s="7"/>
      <c r="P191" s="8"/>
    </row>
    <row r="192" spans="15:16" s="6" customFormat="1" ht="13.5">
      <c r="O192" s="7"/>
      <c r="P192" s="8"/>
    </row>
    <row r="193" spans="15:16" s="6" customFormat="1" ht="13.5">
      <c r="O193" s="7"/>
      <c r="P193" s="8"/>
    </row>
    <row r="194" spans="15:16" s="6" customFormat="1" ht="13.5">
      <c r="O194" s="7"/>
      <c r="P194" s="8"/>
    </row>
    <row r="195" spans="15:16" s="6" customFormat="1" ht="13.5">
      <c r="O195" s="7"/>
      <c r="P195" s="8"/>
    </row>
    <row r="196" spans="15:16" s="6" customFormat="1" ht="13.5">
      <c r="O196" s="7"/>
      <c r="P196" s="8"/>
    </row>
    <row r="197" spans="15:16" s="6" customFormat="1" ht="13.5">
      <c r="O197" s="7"/>
      <c r="P197" s="8"/>
    </row>
    <row r="198" spans="15:16" s="6" customFormat="1" ht="13.5">
      <c r="O198" s="7"/>
      <c r="P198" s="8"/>
    </row>
    <row r="199" spans="15:16" s="6" customFormat="1" ht="13.5">
      <c r="O199" s="7"/>
      <c r="P199" s="8"/>
    </row>
    <row r="200" spans="15:16" s="6" customFormat="1" ht="13.5">
      <c r="O200" s="7"/>
      <c r="P200" s="8"/>
    </row>
    <row r="201" spans="15:16" s="6" customFormat="1" ht="13.5">
      <c r="O201" s="7"/>
      <c r="P201" s="8"/>
    </row>
    <row r="202" spans="15:16" s="6" customFormat="1" ht="13.5">
      <c r="O202" s="7"/>
      <c r="P202" s="8"/>
    </row>
    <row r="203" spans="15:16" s="6" customFormat="1" ht="13.5">
      <c r="O203" s="7"/>
      <c r="P203" s="8"/>
    </row>
    <row r="204" spans="15:16" s="6" customFormat="1" ht="13.5">
      <c r="O204" s="7"/>
      <c r="P204" s="8"/>
    </row>
    <row r="205" spans="15:16" s="6" customFormat="1" ht="13.5">
      <c r="O205" s="7"/>
      <c r="P205" s="8"/>
    </row>
  </sheetData>
  <mergeCells count="9">
    <mergeCell ref="O3:O4"/>
    <mergeCell ref="A6:E6"/>
    <mergeCell ref="A79:E79"/>
    <mergeCell ref="A1:O1"/>
    <mergeCell ref="A3:E3"/>
    <mergeCell ref="F3:I3"/>
    <mergeCell ref="J3:M3"/>
    <mergeCell ref="N3:N4"/>
    <mergeCell ref="A5:E5"/>
  </mergeCells>
  <printOptions/>
  <pageMargins left="0.39" right="0.32" top="0.82" bottom="0.7" header="0.16" footer="0.57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cjcity</dc:creator>
  <cp:keywords/>
  <dc:description/>
  <cp:lastModifiedBy>cjcity</cp:lastModifiedBy>
  <cp:lastPrinted>2011-04-20T23:48:01Z</cp:lastPrinted>
  <dcterms:created xsi:type="dcterms:W3CDTF">2004-11-10T02:24:53Z</dcterms:created>
  <dcterms:modified xsi:type="dcterms:W3CDTF">2011-04-21T09:21:13Z</dcterms:modified>
  <cp:category/>
  <cp:version/>
  <cp:contentType/>
  <cp:contentStatus/>
</cp:coreProperties>
</file>