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535" activeTab="0"/>
  </bookViews>
  <sheets>
    <sheet name="계속비사업(변경)조서 (2)" sheetId="1" r:id="rId1"/>
  </sheets>
  <definedNames>
    <definedName name="_xlnm.Print_Titles" localSheetId="0">'계속비사업(변경)조서 (2)'!$2:$5</definedName>
  </definedNames>
  <calcPr fullCalcOnLoad="1"/>
</workbook>
</file>

<file path=xl/comments1.xml><?xml version="1.0" encoding="utf-8"?>
<comments xmlns="http://schemas.openxmlformats.org/spreadsheetml/2006/main">
  <authors>
    <author>cjcity</author>
  </authors>
  <commentList>
    <comment ref="R3" authorId="0">
      <text>
        <r>
          <rPr>
            <b/>
            <sz val="9"/>
            <rFont val="Tahoma"/>
            <family val="2"/>
          </rPr>
          <t>cjcity: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<sst xmlns="http://schemas.openxmlformats.org/spreadsheetml/2006/main" count="555" uniqueCount="268">
  <si>
    <t>구분</t>
  </si>
  <si>
    <t>사업개요</t>
  </si>
  <si>
    <t>총사업비</t>
  </si>
  <si>
    <t xml:space="preserve"> 당해연도
예산액</t>
  </si>
  <si>
    <t>예산액</t>
  </si>
  <si>
    <t>지출액</t>
  </si>
  <si>
    <t>지출잔액</t>
  </si>
  <si>
    <t>기존</t>
  </si>
  <si>
    <t>변경</t>
  </si>
  <si>
    <t>증감</t>
  </si>
  <si>
    <t>정북동토성
정비사업</t>
  </si>
  <si>
    <t>시립미술관
건립</t>
  </si>
  <si>
    <t>상당산성
정비사업</t>
  </si>
  <si>
    <t>총    계</t>
  </si>
  <si>
    <t>장애인복지 구현</t>
  </si>
  <si>
    <t>쾌적한 생활환경 조성</t>
  </si>
  <si>
    <t>맑고 깨끗한 수질관리</t>
  </si>
  <si>
    <t>월운천
생태하천
복원사업</t>
  </si>
  <si>
    <t>도시개발</t>
  </si>
  <si>
    <t>주거환경개선사업</t>
  </si>
  <si>
    <t>도로관리</t>
  </si>
  <si>
    <t>석남천교
재가설공사</t>
  </si>
  <si>
    <t>기존</t>
  </si>
  <si>
    <t>변경</t>
  </si>
  <si>
    <t>증감</t>
  </si>
  <si>
    <t>2015년
예산액</t>
  </si>
  <si>
    <t>2013년</t>
  </si>
  <si>
    <r>
      <t xml:space="preserve">단위 </t>
    </r>
    <r>
      <rPr>
        <sz val="10"/>
        <color indexed="8"/>
        <rFont val="굴림"/>
        <family val="3"/>
      </rPr>
      <t>: 천원</t>
    </r>
  </si>
  <si>
    <t>사    업</t>
  </si>
  <si>
    <t>재해 및 재난 예방</t>
  </si>
  <si>
    <t>내덕지구
우수저류시설 설치사업</t>
  </si>
  <si>
    <t>○위  치 : 상당구 산성동 산28-2 일원
○사업량 : 765,748㎡
○기  간 : 2007~2016</t>
  </si>
  <si>
    <t>청주흥덕지구
축구공원
조성사업</t>
  </si>
  <si>
    <t>근대5종훈련장건립사업</t>
  </si>
  <si>
    <t>목련공원
봉안당 건립</t>
  </si>
  <si>
    <t>장애인복지 기반조성</t>
  </si>
  <si>
    <t>장애인
종합복지센터 건립</t>
  </si>
  <si>
    <t>폐기물 처리시설 설치 및 운영</t>
  </si>
  <si>
    <t>청주권
광역매립장
증설사업</t>
  </si>
  <si>
    <t>무심천 
고향의 강
정비사업</t>
  </si>
  <si>
    <t>무심동서로
확장사업</t>
  </si>
  <si>
    <t>도심내 도로 확.포장</t>
  </si>
  <si>
    <t>제2순환로
(서청주교∼
송절교차로)
개설공사</t>
  </si>
  <si>
    <t>구 청주역사 재현 및 환경정비사업</t>
  </si>
  <si>
    <t>○위   치 : 서촌동 653-1 
○사업량 : L=70m,B=8m
○기   간 : 2013~2015</t>
  </si>
  <si>
    <t>○위  치 : 구MBC앞
○사업량 : Q=20,000㎥
○기  간 : 2012~2014</t>
  </si>
  <si>
    <t>2012년 까지</t>
  </si>
  <si>
    <t>○2013.5 :용역체결
○2013.7 :착수보고회</t>
  </si>
  <si>
    <t>자연생태계
복원및관리</t>
  </si>
  <si>
    <t>생태환경
조성</t>
  </si>
  <si>
    <t>○용역진행중
○2013.7:중간보고회</t>
  </si>
  <si>
    <t>장애인스포츠센터 
건립사업</t>
  </si>
  <si>
    <t>청주권 광역소각시설
증설사업</t>
  </si>
  <si>
    <t>청주국제
에코콤플렉스
조성</t>
  </si>
  <si>
    <t>2030청주
도시기본계획
수립</t>
  </si>
  <si>
    <t>청주(휴암-
오동)국도
대체우회도로
건설</t>
  </si>
  <si>
    <t>농업경쟁력강화</t>
  </si>
  <si>
    <t>노인복지
증진</t>
  </si>
  <si>
    <t>가축방역</t>
  </si>
  <si>
    <t>○2010.  4 : 용역착수
○2012. 12 : 용역 준공
○현재 보상 추진 중
  * 보상율 89%</t>
  </si>
  <si>
    <t>유기동물
보호소 건립</t>
  </si>
  <si>
    <t>문화·예술 특성화를
통한 중앙동 
상권활성화 사업</t>
  </si>
  <si>
    <t>○위   치 : 부지선정 중
○사업량 : 건축연면적 800㎡
○기   간 : 2013~2015</t>
  </si>
  <si>
    <t>○위  치 : 상당구 월오동 4
○사업량 : 지상3층, 연면적 3,671㎡,
           봉안시설 31,488위
○기  간 : 2012 ~ 2014년</t>
  </si>
  <si>
    <t>○위  치 : 신봉동 500
○사업량 : 2동(복지관, 단체사무실)
○규  모 : 4,015㎡
○기  간 : 2011~2014</t>
  </si>
  <si>
    <t>○기  간 : 2013.5.~2015.5.
○위  치 : 청주청원군 일원
○내  용 : 도시관리계획수립 1식</t>
  </si>
  <si>
    <t>○위  치 : 청주시 상당구 월운천
           (운동동 ~ 월오동)
○사업량 : 생태하천복원 L=3.5km
○기  간 : 2012 ~ 2014</t>
  </si>
  <si>
    <t>○위  치 : 청주시 상당구 월운천
           (운동동 ~ 월오동)
○사업량 : 생태하천복원 L=3.5km
○기  간 : 2012 ~ 2015</t>
  </si>
  <si>
    <t>○위   치: 남일면 효촌리~청주 휴암동
○사업량 : L=11.4km, B=20m
○기  간 : 2001~2015</t>
  </si>
  <si>
    <t>○위   치 : 휴암~오동
○사업량 : L=13.33km, B=20m
○기   간 : 2008~2016</t>
  </si>
  <si>
    <t>○위  치 : 송천교~장평교
○사업량 : L=8.9km, B=20~25m→35m
○기  간 :2008~2020</t>
  </si>
  <si>
    <t>○위  치 : 강서동~남이면 석실리
○사업량 : L=2km, B=30m
○기  간 : 2010~2014</t>
  </si>
  <si>
    <t>○위  치 : 강서동~남이면 석실리
○사업량 : L=2km, B=30m
○기  간 : 2010~2015</t>
  </si>
  <si>
    <t>○위  치 : 비하동 서청주교사거리~
           송절삼거리
○사업량 : L=1.88km, B=35m
○기  간 : 2012~2015</t>
  </si>
  <si>
    <t>○위  치 : 수동~용담동
○사업량 : L=1.74km,B=20m
○기  간 : 2005~2014</t>
  </si>
  <si>
    <t>○위  치 : 월오동~청원군경계
○사업량 : L=1.13km,B=20m
○기  간 : 2010~2014</t>
  </si>
  <si>
    <t>○위  치 : 청주역~옥산
○사업량 : L=2.1km,B=8m⇒25m
○기  간 : 2008~2016</t>
  </si>
  <si>
    <t>○위  치 : 예술대학~율량2지구
○사업량 : L=0.614km, B=12m
○기  간 : 2012~2015</t>
  </si>
  <si>
    <t>○위  치 : 내덕동 덕천교~새터초교 사거리
○사업량 : L=0.43km, B=10m~25m
○기  간 : 2012~2015</t>
  </si>
  <si>
    <t>○ 위  치 : 상당구 서문시장,
             중앙공원 일원
○ 사업량 : L=630m, A=357㎡
○ 기  간 : 2013~2015</t>
  </si>
  <si>
    <t>○위  치 : 영운동 167-1번지 일원
○사업량 : 공동주택 500세대 신축
○기  간 : 2014~2018</t>
  </si>
  <si>
    <t>침수위험
지구 정비</t>
  </si>
  <si>
    <t>문화산업
진흥</t>
  </si>
  <si>
    <t>사회체육
진흥</t>
  </si>
  <si>
    <t>전문체육
육성 지원</t>
  </si>
  <si>
    <t>문화기반
시설 확충</t>
  </si>
  <si>
    <t>문화재
보존관리</t>
  </si>
  <si>
    <t>장묘문화
개선</t>
  </si>
  <si>
    <t>살고싶은
행복한
도시계획
수립</t>
  </si>
  <si>
    <t>국가지원
도로건설</t>
  </si>
  <si>
    <t>자연
친화적인
하천 관리</t>
  </si>
  <si>
    <t>균형적인
도시개발
추진</t>
  </si>
  <si>
    <t>도시재생
사업</t>
  </si>
  <si>
    <t>지역균형
발전위한
도시기반
조성</t>
  </si>
  <si>
    <t>도시 및 주거
환경정비
사업</t>
  </si>
  <si>
    <t>지속가능
도시재생</t>
  </si>
  <si>
    <t>지역 균형
발전을 위한 
인프라 구축</t>
  </si>
  <si>
    <t>살고싶은
도시건설</t>
  </si>
  <si>
    <t>전통문화
보존 및 전승</t>
  </si>
  <si>
    <t>○위  치 : 흥덕구 개신동 층북대 정문 인근
○사업량: 우수저류시설 V=13,500㎥
○기  간 : 2013~2015년</t>
  </si>
  <si>
    <t>○부지선중중</t>
  </si>
  <si>
    <t>○실시설계중</t>
  </si>
  <si>
    <t xml:space="preserve">
○2014.2 : 기본및설계용역 집행계획
  * 공정률:2%</t>
  </si>
  <si>
    <t>계 속 비 사 업(변경) 조 서</t>
  </si>
  <si>
    <t>관광
진흥</t>
  </si>
  <si>
    <t>관광
개발</t>
  </si>
  <si>
    <t>○청석굴관광명소화</t>
  </si>
  <si>
    <t>-</t>
  </si>
  <si>
    <t>체육
진흥</t>
  </si>
  <si>
    <t>체육
발전</t>
  </si>
  <si>
    <t>옥산
생활체육
공원조성</t>
  </si>
  <si>
    <t>○축구장 등</t>
  </si>
  <si>
    <t>○결선사격장 증설</t>
  </si>
  <si>
    <t>○결선사격장증설 등</t>
  </si>
  <si>
    <t>시설규모 증가</t>
  </si>
  <si>
    <t>문예
진흥</t>
  </si>
  <si>
    <t>문화예술
활성화</t>
  </si>
  <si>
    <t>오창복합
문화센터
건립</t>
  </si>
  <si>
    <t>○도서관및 미술관건축</t>
  </si>
  <si>
    <t xml:space="preserve">하수도
시설
관리
</t>
  </si>
  <si>
    <t xml:space="preserve">공공
하수
처리
시설
운영 및
유지
관리
</t>
  </si>
  <si>
    <t xml:space="preserve">남이하수
처리시설 
설치사업
</t>
  </si>
  <si>
    <t>○Q=1,000톤/일
○하수관로  7.4km</t>
  </si>
  <si>
    <t xml:space="preserve">공공하수
처리시설
운영 및
유지관리
</t>
  </si>
  <si>
    <t xml:space="preserve">남일하수
관거 설치
사업
</t>
  </si>
  <si>
    <t xml:space="preserve">내수
가축분뇨
처리시설
개선사업
</t>
  </si>
  <si>
    <t xml:space="preserve">학천마을
하수처리
시설설치
사업
</t>
  </si>
  <si>
    <t>○생태하천
○복원 5.0km</t>
  </si>
  <si>
    <t>○생태하천 
○복원 5.0km</t>
  </si>
  <si>
    <t>강외하수
처리시설
 설치</t>
  </si>
  <si>
    <t>옥산하수
처리시설 
설치</t>
  </si>
  <si>
    <t>폐수
처리
시설
 관리</t>
  </si>
  <si>
    <t>안전총괄과</t>
  </si>
  <si>
    <t>체육교육과</t>
  </si>
  <si>
    <t>축산과</t>
  </si>
  <si>
    <t>노인장애인과</t>
  </si>
  <si>
    <t>자원정책과</t>
  </si>
  <si>
    <t>환경정책과</t>
  </si>
  <si>
    <t>도시계획과</t>
  </si>
  <si>
    <t>하천방재과</t>
  </si>
  <si>
    <t>도로시설과</t>
  </si>
  <si>
    <t>도시재생과</t>
  </si>
  <si>
    <t>주거정비과</t>
  </si>
  <si>
    <t>흥)건설교통과</t>
  </si>
  <si>
    <t>하수시설과</t>
  </si>
  <si>
    <t>문화관광과</t>
  </si>
  <si>
    <t xml:space="preserve">문체)
체육시설과
</t>
  </si>
  <si>
    <t>청주청원 
통합시 경관계획(재정비)수립</t>
  </si>
  <si>
    <t>허가민원과</t>
  </si>
  <si>
    <t>녹색건축 명품 도시 구현</t>
  </si>
  <si>
    <t>시민감동건축행정추진</t>
  </si>
  <si>
    <t>해당부서</t>
  </si>
  <si>
    <t>○공정률 :15%
○추진상황:설계80%</t>
  </si>
  <si>
    <t>○공정률 :15%
○추진상황:설계80%</t>
  </si>
  <si>
    <t>○ 위   치 :남이.척산리외3곳
○ 사업량 :하수관로24.5km
○ 기   간 :2012년~2016년</t>
  </si>
  <si>
    <t>○ 위   치 :남일면 효촌리외3곳
○ 사업량 :하수관로22.9km
○ 기   간 :2012~2016</t>
  </si>
  <si>
    <t>○공정률 :20%
○추진상황:공사5%</t>
  </si>
  <si>
    <t>○공정률 : 13%
○추진상황:설계70%</t>
  </si>
  <si>
    <t>○ 위   치 :강내면 학천리 일원
○ 사업량 :하수관로 L=4.7km
○ 기   간 :2012~2015</t>
  </si>
  <si>
    <t>○공정률 :18%
○추진상황:공사3%</t>
  </si>
  <si>
    <t>○ 위   치 :오송읍 일원
○ 사업량 :L=16.203km
○ 기   간 :2009~2014</t>
  </si>
  <si>
    <t>○공정률 :55%
○추진상황:공서57%</t>
  </si>
  <si>
    <t>○공정률 :60%
○추진상황:공사57%</t>
  </si>
  <si>
    <t>○ 위   치 :상당 문의면~청남대 일원
○ 사업량 :하수관거L=10.5km
○ 기   간 :2012~2015</t>
  </si>
  <si>
    <t>○공정률 : 75%
○추진상황:공사60%</t>
  </si>
  <si>
    <t>○공정률 :80%
○추진상황:70%</t>
  </si>
  <si>
    <t>○ 위   치 :남일.두산리103번지 일원
○ 사업량 :하수처리장 Q=800톤/일
○ 기   간 :2013~2016</t>
  </si>
  <si>
    <t>○공정률 :10%
○추진상황:설계70%</t>
  </si>
  <si>
    <t>○ 위   치 :상당.가덕면 일원
○ 사업량 :하수관거 L=36km
○ 기   간 :2013~2016</t>
  </si>
  <si>
    <t>○ 위   치 :내수읍 묵방리 일원
○ 사업량 :하수처리시설 30톤/일
○ 기   간 :2012~2015</t>
  </si>
  <si>
    <t>○ 위   치 :흥덕구 옥산면 일원
○ 사업량 :하수관거L=21.9km
○ 기   간 :2009~2015</t>
  </si>
  <si>
    <t>○공정률 :75%
○추진상황:공사70%</t>
  </si>
  <si>
    <t>○공정률 :80%
○추진상황:공사78%</t>
  </si>
  <si>
    <t>폐수처리
시설운영및
유지관리</t>
  </si>
  <si>
    <t>○ 위   치 : 청주청원 통합구역
○ 사업량 : 940.349㎢
○ 기   간 : 2014.4. ~ 2015.10.</t>
  </si>
  <si>
    <t>공정율 10%</t>
  </si>
  <si>
    <t>○실시설계 진행
  * 공정율 90%</t>
  </si>
  <si>
    <t xml:space="preserve">○공사착공(14.04) 공정율 17.89% </t>
  </si>
  <si>
    <t>○공정률 50%</t>
  </si>
  <si>
    <t>○실시설계 및 보상협의 중</t>
  </si>
  <si>
    <t>○공정율 30%</t>
  </si>
  <si>
    <t>○공정율 20%</t>
  </si>
  <si>
    <t>○공사 착공, 공정율 5%</t>
  </si>
  <si>
    <t>○실시설계완료
○2014년 3월 착공</t>
  </si>
  <si>
    <t>○공정율 80%</t>
  </si>
  <si>
    <t xml:space="preserve">
○공정율 60%</t>
  </si>
  <si>
    <t>○공정율 94%</t>
  </si>
  <si>
    <t xml:space="preserve">
○공정율61%</t>
  </si>
  <si>
    <t>○공정율 92%</t>
  </si>
  <si>
    <t>○공정율 60%</t>
  </si>
  <si>
    <t xml:space="preserve">
○공정율 85%</t>
  </si>
  <si>
    <t>○공정율 27%</t>
  </si>
  <si>
    <t xml:space="preserve">○2013.12. : 공사착공
○2014. 7. : 지장가옥철거,문화재발굴추진중
            </t>
  </si>
  <si>
    <t xml:space="preserve">
○보상추진 53%
 (47필지 중 25필지)</t>
  </si>
  <si>
    <t xml:space="preserve">
○보상추진 38%
  (29필지 중 11필지)</t>
  </si>
  <si>
    <t xml:space="preserve">
○2014. 7 : 실시설계중</t>
  </si>
  <si>
    <t>○공정율 40%</t>
  </si>
  <si>
    <t>사업비확보 및 
조속한 
공사추진</t>
  </si>
  <si>
    <t>○공정률 :15%</t>
  </si>
  <si>
    <t>○공정률 :20%</t>
  </si>
  <si>
    <t xml:space="preserve">
○추진상황:
  기본및실시설계용역착수</t>
  </si>
  <si>
    <t>비    고
(공정율 )</t>
  </si>
  <si>
    <t>56건</t>
  </si>
  <si>
    <t>○위  치 : 흥덕구 사직동 604-26
○사업량 : 부지 9,134㎡,건물 4,546㎡
○기  간 : 2012~2014</t>
  </si>
  <si>
    <t>○위  치 : 상당구 정북동 일원
○사업량 : 146,487㎡
○기  간 : 1999~2015</t>
  </si>
  <si>
    <t>○위  치 : 흥덕구 휴암동 일원
○사업량 : 부지35,000㎡ 연면적 200㎡
○기  간 : 2011~2015</t>
  </si>
  <si>
    <t>○위  치 : 흥덕구 휴암동 일원
○사업량 : 부지46,737㎡ 연면적 200㎡
○기  간 : 2011~2015</t>
  </si>
  <si>
    <t>○위  치 : 상당구 사천동 산59-4번지
○사업량 : 부지20,000㎡연면적4,500㎡
○기  간 : 2011~2014</t>
  </si>
  <si>
    <t>○위  치 : 상당구 사천동산59-4번지
○사업량 : 연면적1,000㎡
○기  간 : 2011~2014</t>
  </si>
  <si>
    <t>○위  치 : 상당구 사천동 산59-4번지 
○사업량 : 연면적1,000㎡
○기  간 : 2011~2014</t>
  </si>
  <si>
    <t>○위  치 : 상당구 사천동 산59-4번지
○사업량 : 연면적1,000㎡
○기  간 : 2011~2014</t>
  </si>
  <si>
    <t>○위  치 : 흥덕구 휴암동 338번지
○사업량 : 면적22,847㎡, 소각200톤/
○기  간 : 2009~2014</t>
  </si>
  <si>
    <t>○위  치 : 흥덕구 휴암동 338번지
○사업량 : 면적22,847㎡, 소각200톤
○기  간 : 2009~2014</t>
  </si>
  <si>
    <t>○위  치 : 청원군 강내면 학천리 산79
           외 3필지(현 매립장 내)
○사업량 : 면적 24,700㎡
○기  간 : 2012~2015</t>
  </si>
  <si>
    <t>○위  치 : 청원군 강내면 학천리 산79
           외 3필지(현 매립장 내)
○사업량 : 면적 24,700㎡
○기  간 : 2012~2016</t>
  </si>
  <si>
    <t>○위  치 : 흥덕구 문암동100 
○사업량 : 210,000㎡
○기  간 : 2013~2015</t>
  </si>
  <si>
    <t>○위  치 : 흥덕구 문암동100
○사업량 : 210,000㎡
○기  간 : 2013~2015</t>
  </si>
  <si>
    <t>○목  표 : 2030년(인구110.9만명)
○기  간 : 2012.5.~2014.5.
○내  용 : 도시관리계획,
           사전재해영향성검토 등</t>
  </si>
  <si>
    <t xml:space="preserve">
○사업량 : 하천정비 L=6.7km
○기  간 : 2011 ~ 2018</t>
  </si>
  <si>
    <t xml:space="preserve">
○사업량 : 하천정비 L=6.7km
○기  간 : 2011 ~ 2019</t>
  </si>
  <si>
    <t>○위  치 : 흥덕구 개신동 층북대 정문 인근
○사업량: 우수저류시설 V=13,500㎥
○기  간 : 2013~2015년</t>
  </si>
  <si>
    <t>○위  치 : 월오동~청원군경계
○사업량 : L=1.13km,B=20m
○기  간 : 2010~2015</t>
  </si>
  <si>
    <t>○위  치 : 흥덕구 강서2동
  (청주테크노폴리스 산업단지 내)
○사업량 : 공업용수5,143톤/일
○기  간 : 2013~2015</t>
  </si>
  <si>
    <t>○위  치 : 흥덕구 강서2동
  (청주테크노폴리스 산업단지 내)
○사업량 : 공업용수5,143톤/일
○기  간 : 2013~2016</t>
  </si>
  <si>
    <t>○ 위  치 : 상당구 북문로2가 일원
○ 사업량 : A=3,250㎡
○ 기  간 : 2012~2015</t>
  </si>
  <si>
    <t>○ 위  치 : 북문로2가 소나무길 일원
○ 사업량 : A=2,137㎡
            특화거리조성 1,300㎡
○ 기  간 : 2014~2018</t>
  </si>
  <si>
    <t>○ 사업량 :140톤/일
○ 기   간 :2012~2016</t>
  </si>
  <si>
    <t>○ 위   치 :옥산.남촌리 11131번지
○ 사업량 :2,500톤/일
○ 기   간 :2014~2016</t>
  </si>
  <si>
    <t>○ 위   치 :옥산.남촌리 11131번지
○ 사업량 : 2,500톤/일
○ 기   간 :2014~2016</t>
  </si>
  <si>
    <t>○ 위   치 :흥덕.옥산.신촌리292번지
○ 사업량 :하수처리장2,600톤/일
○ 기   간 :2009~2015</t>
  </si>
  <si>
    <t>○ 위   치 :오송읍 서평리581-24번지 
○ 사업량 :2,000톤/일,L=4.219km
○ 기   간 :2009~2014</t>
  </si>
  <si>
    <t>국민체육
센터건립</t>
  </si>
  <si>
    <t>2020년 
청주청원
도시관리
계획수립</t>
  </si>
  <si>
    <t>개신지구 
우수저류
시    설 
설치사업</t>
  </si>
  <si>
    <t>청주(남면-
북면)국도
대체우회
도로건설</t>
  </si>
  <si>
    <t>강서택지
지구~석곡
교차로
도로개설</t>
  </si>
  <si>
    <t>상당공원~
명암로간
도로개설
공    사</t>
  </si>
  <si>
    <t>월오~가덕간 도로개설
공    사</t>
  </si>
  <si>
    <t>청 주 역∼
옥 산 간
도로확장
공    사</t>
  </si>
  <si>
    <t>청주대학교
예술대학∼
율량2지구간
도로개설
공    사</t>
  </si>
  <si>
    <t>덕천교∼
새터초교
사거리
도로확장</t>
  </si>
  <si>
    <t xml:space="preserve">청주
테크노
폴리스
공업용 
수도설치 </t>
  </si>
  <si>
    <t>추억의
풍물야시장 및 
시민문화
공간 조성</t>
  </si>
  <si>
    <t>영운구역
주거환경
개선사업</t>
  </si>
  <si>
    <t xml:space="preserve">관광
명소화
</t>
  </si>
  <si>
    <t xml:space="preserve">청원종합
사격장
시설보수
사업
</t>
  </si>
  <si>
    <t xml:space="preserve">내수생활
체육시설
조성
</t>
  </si>
  <si>
    <t xml:space="preserve">용두천
생태하천
복원사업
</t>
  </si>
  <si>
    <t>옥      산
하수관거
설      치</t>
  </si>
  <si>
    <t>청  남 대
하수관거
정비사업</t>
  </si>
  <si>
    <t xml:space="preserve">남      이
하수관거
설치사업
</t>
  </si>
  <si>
    <t>강      외
하수관거
설      치</t>
  </si>
  <si>
    <t>가      덕
하수처리
시설 설치</t>
  </si>
  <si>
    <t>가      덕
하수관거
설      치</t>
  </si>
  <si>
    <t>묵방 3
마을하수
처리시설
설치사업</t>
  </si>
  <si>
    <t xml:space="preserve">오창과학
산업단지
폐수종말
처리시설
2단계 
증설사업
</t>
  </si>
  <si>
    <t xml:space="preserve">
○공정율 92%</t>
  </si>
  <si>
    <t>○공정율 65%</t>
  </si>
  <si>
    <t>○공정율 45%</t>
  </si>
  <si>
    <t>○ 사업자 선정 중</t>
  </si>
  <si>
    <t>○ 2014. 4. 용역착수</t>
  </si>
  <si>
    <t>○2013. 9  : 용역중지
 (국토관리청 하천정비기본계획 완료시까지)</t>
  </si>
  <si>
    <t>○공정률 :95%</t>
  </si>
  <si>
    <t>○기간 : 2013~2017
○내용 : 축구장 등 조성</t>
  </si>
  <si>
    <t>○공정률 :20%
○추진상황:공사5%</t>
  </si>
  <si>
    <t>○추진계획 수립중</t>
  </si>
  <si>
    <t>○2014.7 : 금강유역환경청 설계심의완료
 * 공정률:10%</t>
  </si>
  <si>
    <t>2016년이후 
예산액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</si>
</sst>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#,##0_);\(#,##0\)"/>
    <numFmt numFmtId="180" formatCode="0_);[Red]\(0\)"/>
    <numFmt numFmtId="181" formatCode="000\-000"/>
    <numFmt numFmtId="182" formatCode="0_);\(0\)"/>
    <numFmt numFmtId="183" formatCode="0.00_ "/>
    <numFmt numFmtId="184" formatCode="00.00_ "/>
    <numFmt numFmtId="185" formatCode="00.0\ "/>
    <numFmt numFmtId="186" formatCode="#,##0;[Red]#,##0"/>
    <numFmt numFmtId="187" formatCode="#,##0_ ;[Red]\-#,##0\ "/>
    <numFmt numFmtId="188" formatCode="0.0%"/>
    <numFmt numFmtId="189" formatCode="[$-412]yyyy&quot;년&quot;\ m&quot;월&quot;\ d&quot;일&quot;\ dddd"/>
  </numFmts>
  <fonts count="63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굴림체"/>
      <family val="3"/>
    </font>
    <font>
      <sz val="9"/>
      <color indexed="8"/>
      <name val="굴림체"/>
      <family val="3"/>
    </font>
    <font>
      <sz val="10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rial Narrow"/>
      <family val="2"/>
    </font>
    <font>
      <sz val="9"/>
      <name val="굴림체"/>
      <family val="3"/>
    </font>
    <font>
      <sz val="10"/>
      <name val="굴림"/>
      <family val="3"/>
    </font>
    <font>
      <sz val="9"/>
      <name val="굴림"/>
      <family val="3"/>
    </font>
    <font>
      <sz val="24"/>
      <color indexed="8"/>
      <name val="HY울릉도M"/>
      <family val="1"/>
    </font>
    <font>
      <sz val="9"/>
      <name val="휴먼태각진그래픽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돋움"/>
      <family val="3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체"/>
      <family val="3"/>
    </font>
    <font>
      <sz val="9"/>
      <color rgb="FFFF0000"/>
      <name val="돋움"/>
      <family val="3"/>
    </font>
    <font>
      <sz val="9"/>
      <color theme="1"/>
      <name val="굴림"/>
      <family val="3"/>
    </font>
    <font>
      <sz val="9"/>
      <color theme="1"/>
      <name val="Arial Narrow"/>
      <family val="2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64">
      <alignment/>
      <protection/>
    </xf>
    <xf numFmtId="0" fontId="6" fillId="0" borderId="0" xfId="64" applyFont="1" applyAlignment="1">
      <alignment horizontal="right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186" fontId="8" fillId="0" borderId="10" xfId="64" applyNumberFormat="1" applyFont="1" applyFill="1" applyBorder="1" applyAlignment="1">
      <alignment horizontal="right" vertical="center" shrinkToFit="1"/>
      <protection/>
    </xf>
    <xf numFmtId="187" fontId="8" fillId="0" borderId="10" xfId="64" applyNumberFormat="1" applyFont="1" applyFill="1" applyBorder="1" applyAlignment="1">
      <alignment horizontal="right" vertical="center" shrinkToFit="1"/>
      <protection/>
    </xf>
    <xf numFmtId="49" fontId="5" fillId="0" borderId="10" xfId="64" applyNumberFormat="1" applyFont="1" applyFill="1" applyBorder="1" applyAlignment="1">
      <alignment horizontal="left" vertical="top" wrapText="1"/>
      <protection/>
    </xf>
    <xf numFmtId="0" fontId="6" fillId="0" borderId="0" xfId="64" applyFill="1">
      <alignment/>
      <protection/>
    </xf>
    <xf numFmtId="49" fontId="9" fillId="0" borderId="10" xfId="64" applyNumberFormat="1" applyFont="1" applyFill="1" applyBorder="1" applyAlignment="1">
      <alignment horizontal="left" vertical="top" wrapText="1"/>
      <protection/>
    </xf>
    <xf numFmtId="178" fontId="6" fillId="0" borderId="0" xfId="64" applyNumberFormat="1" applyFill="1">
      <alignment/>
      <protection/>
    </xf>
    <xf numFmtId="178" fontId="5" fillId="0" borderId="10" xfId="64" applyNumberFormat="1" applyFont="1" applyFill="1" applyBorder="1" applyAlignment="1">
      <alignment horizontal="right" vertical="center" wrapText="1"/>
      <protection/>
    </xf>
    <xf numFmtId="178" fontId="5" fillId="0" borderId="10" xfId="64" applyNumberFormat="1" applyFont="1" applyBorder="1" applyAlignment="1">
      <alignment horizontal="right" vertical="center" wrapText="1"/>
      <protection/>
    </xf>
    <xf numFmtId="178" fontId="5" fillId="0" borderId="10" xfId="64" applyNumberFormat="1" applyFont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ill="1" applyBorder="1" applyAlignment="1">
      <alignment vertical="center"/>
      <protection/>
    </xf>
    <xf numFmtId="0" fontId="6" fillId="0" borderId="0" xfId="64" applyFill="1" applyAlignment="1">
      <alignment vertical="center"/>
      <protection/>
    </xf>
    <xf numFmtId="49" fontId="5" fillId="0" borderId="10" xfId="64" applyNumberFormat="1" applyFont="1" applyFill="1" applyBorder="1" applyAlignment="1">
      <alignment horizontal="left" vertical="center" wrapText="1"/>
      <protection/>
    </xf>
    <xf numFmtId="178" fontId="58" fillId="0" borderId="10" xfId="64" applyNumberFormat="1" applyFont="1" applyFill="1" applyBorder="1" applyAlignment="1">
      <alignment horizontal="right" vertical="center" wrapText="1"/>
      <protection/>
    </xf>
    <xf numFmtId="178" fontId="9" fillId="0" borderId="10" xfId="0" applyNumberFormat="1" applyFont="1" applyBorder="1" applyAlignment="1">
      <alignment horizontal="left" vertical="center" wrapText="1"/>
    </xf>
    <xf numFmtId="178" fontId="13" fillId="0" borderId="10" xfId="0" applyNumberFormat="1" applyFont="1" applyBorder="1" applyAlignment="1">
      <alignment vertical="center" shrinkToFit="1"/>
    </xf>
    <xf numFmtId="177" fontId="13" fillId="0" borderId="10" xfId="49" applyNumberFormat="1" applyFont="1" applyBorder="1" applyAlignment="1">
      <alignment vertical="center" shrinkToFit="1"/>
    </xf>
    <xf numFmtId="186" fontId="13" fillId="0" borderId="10" xfId="0" applyNumberFormat="1" applyFont="1" applyBorder="1" applyAlignment="1">
      <alignment vertical="center" shrinkToFit="1"/>
    </xf>
    <xf numFmtId="178" fontId="9" fillId="33" borderId="10" xfId="0" applyNumberFormat="1" applyFont="1" applyFill="1" applyBorder="1" applyAlignment="1">
      <alignment horizontal="left" vertical="center" wrapText="1" shrinkToFit="1"/>
    </xf>
    <xf numFmtId="177" fontId="13" fillId="33" borderId="10" xfId="49" applyNumberFormat="1" applyFont="1" applyFill="1" applyBorder="1" applyAlignment="1">
      <alignment vertical="center" shrinkToFit="1"/>
    </xf>
    <xf numFmtId="178" fontId="13" fillId="33" borderId="10" xfId="0" applyNumberFormat="1" applyFont="1" applyFill="1" applyBorder="1" applyAlignment="1">
      <alignment vertical="center" shrinkToFit="1"/>
    </xf>
    <xf numFmtId="0" fontId="13" fillId="33" borderId="10" xfId="0" applyFont="1" applyFill="1" applyBorder="1" applyAlignment="1">
      <alignment vertical="center" shrinkToFit="1"/>
    </xf>
    <xf numFmtId="186" fontId="13" fillId="33" borderId="10" xfId="0" applyNumberFormat="1" applyFont="1" applyFill="1" applyBorder="1" applyAlignment="1">
      <alignment vertical="center" shrinkToFit="1"/>
    </xf>
    <xf numFmtId="178" fontId="9" fillId="33" borderId="10" xfId="0" applyNumberFormat="1" applyFont="1" applyFill="1" applyBorder="1" applyAlignment="1">
      <alignment horizontal="left" vertical="center" shrinkToFit="1"/>
    </xf>
    <xf numFmtId="178" fontId="5" fillId="33" borderId="10" xfId="64" applyNumberFormat="1" applyFont="1" applyFill="1" applyBorder="1" applyAlignment="1">
      <alignment horizontal="right" vertical="center" wrapText="1"/>
      <protection/>
    </xf>
    <xf numFmtId="178" fontId="5" fillId="33" borderId="10" xfId="64" applyNumberFormat="1" applyFont="1" applyFill="1" applyBorder="1" applyAlignment="1">
      <alignment vertical="center" wrapText="1"/>
      <protection/>
    </xf>
    <xf numFmtId="0" fontId="6" fillId="33" borderId="10" xfId="64" applyFill="1" applyBorder="1" applyAlignment="1">
      <alignment vertical="center"/>
      <protection/>
    </xf>
    <xf numFmtId="0" fontId="6" fillId="33" borderId="0" xfId="64" applyFill="1" applyAlignment="1">
      <alignment vertical="center"/>
      <protection/>
    </xf>
    <xf numFmtId="178" fontId="5" fillId="0" borderId="10" xfId="0" applyNumberFormat="1" applyFont="1" applyFill="1" applyBorder="1" applyAlignment="1">
      <alignment horizontal="right" vertical="center" shrinkToFit="1"/>
    </xf>
    <xf numFmtId="177" fontId="13" fillId="0" borderId="10" xfId="49" applyNumberFormat="1" applyFont="1" applyBorder="1" applyAlignment="1">
      <alignment horizontal="right" vertical="center" shrinkToFit="1"/>
    </xf>
    <xf numFmtId="178" fontId="17" fillId="0" borderId="10" xfId="0" applyNumberFormat="1" applyFont="1" applyFill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left" vertical="center" wrapText="1"/>
    </xf>
    <xf numFmtId="0" fontId="6" fillId="33" borderId="0" xfId="64" applyFill="1">
      <alignment/>
      <protection/>
    </xf>
    <xf numFmtId="187" fontId="8" fillId="33" borderId="10" xfId="64" applyNumberFormat="1" applyFont="1" applyFill="1" applyBorder="1" applyAlignment="1">
      <alignment horizontal="right" vertical="center" shrinkToFit="1"/>
      <protection/>
    </xf>
    <xf numFmtId="178" fontId="9" fillId="33" borderId="10" xfId="0" applyNumberFormat="1" applyFont="1" applyFill="1" applyBorder="1" applyAlignment="1">
      <alignment horizontal="left" vertical="center" wrapText="1"/>
    </xf>
    <xf numFmtId="186" fontId="19" fillId="33" borderId="10" xfId="0" applyNumberFormat="1" applyFont="1" applyFill="1" applyBorder="1" applyAlignment="1">
      <alignment horizontal="right" vertical="center" shrinkToFit="1"/>
    </xf>
    <xf numFmtId="49" fontId="58" fillId="33" borderId="10" xfId="64" applyNumberFormat="1" applyFont="1" applyFill="1" applyBorder="1" applyAlignment="1">
      <alignment horizontal="left" vertical="top" wrapText="1"/>
      <protection/>
    </xf>
    <xf numFmtId="178" fontId="16" fillId="33" borderId="10" xfId="64" applyNumberFormat="1" applyFont="1" applyFill="1" applyBorder="1" applyAlignment="1">
      <alignment horizontal="right" vertical="center" wrapText="1"/>
      <protection/>
    </xf>
    <xf numFmtId="178" fontId="16" fillId="33" borderId="10" xfId="64" applyNumberFormat="1" applyFont="1" applyFill="1" applyBorder="1" applyAlignment="1">
      <alignment vertical="center" wrapText="1"/>
      <protection/>
    </xf>
    <xf numFmtId="49" fontId="16" fillId="33" borderId="10" xfId="64" applyNumberFormat="1" applyFont="1" applyFill="1" applyBorder="1" applyAlignment="1">
      <alignment horizontal="left" vertical="top" wrapText="1"/>
      <protection/>
    </xf>
    <xf numFmtId="178" fontId="16" fillId="33" borderId="10" xfId="0" applyNumberFormat="1" applyFont="1" applyFill="1" applyBorder="1" applyAlignment="1">
      <alignment horizontal="right" vertical="center" shrinkToFit="1"/>
    </xf>
    <xf numFmtId="178" fontId="59" fillId="33" borderId="10" xfId="0" applyNumberFormat="1" applyFont="1" applyFill="1" applyBorder="1" applyAlignment="1">
      <alignment horizontal="right" vertical="center" shrinkToFit="1"/>
    </xf>
    <xf numFmtId="178" fontId="13" fillId="33" borderId="10" xfId="0" applyNumberFormat="1" applyFont="1" applyFill="1" applyBorder="1" applyAlignment="1">
      <alignment horizontal="left" vertical="center" wrapText="1"/>
    </xf>
    <xf numFmtId="178" fontId="9" fillId="33" borderId="10" xfId="0" applyNumberFormat="1" applyFont="1" applyFill="1" applyBorder="1" applyAlignment="1" quotePrefix="1">
      <alignment horizontal="left" vertical="center" wrapText="1"/>
    </xf>
    <xf numFmtId="0" fontId="6" fillId="0" borderId="0" xfId="64" applyAlignment="1">
      <alignment horizontal="left"/>
      <protection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0" fontId="6" fillId="0" borderId="10" xfId="64" applyFill="1" applyBorder="1" applyAlignment="1">
      <alignment horizontal="left"/>
      <protection/>
    </xf>
    <xf numFmtId="178" fontId="16" fillId="33" borderId="10" xfId="0" applyNumberFormat="1" applyFont="1" applyFill="1" applyBorder="1" applyAlignment="1">
      <alignment horizontal="left" vertical="center" shrinkToFit="1"/>
    </xf>
    <xf numFmtId="0" fontId="6" fillId="33" borderId="10" xfId="64" applyFill="1" applyBorder="1" applyAlignment="1">
      <alignment horizontal="left"/>
      <protection/>
    </xf>
    <xf numFmtId="0" fontId="6" fillId="0" borderId="10" xfId="64" applyFill="1" applyBorder="1" applyAlignment="1">
      <alignment horizontal="left" vertical="center"/>
      <protection/>
    </xf>
    <xf numFmtId="178" fontId="5" fillId="0" borderId="10" xfId="0" applyNumberFormat="1" applyFont="1" applyFill="1" applyBorder="1" applyAlignment="1">
      <alignment horizontal="left" vertical="center" wrapText="1" shrinkToFit="1"/>
    </xf>
    <xf numFmtId="178" fontId="11" fillId="33" borderId="10" xfId="0" applyNumberFormat="1" applyFont="1" applyFill="1" applyBorder="1" applyAlignment="1">
      <alignment horizontal="left" vertical="center" wrapText="1"/>
    </xf>
    <xf numFmtId="178" fontId="60" fillId="0" borderId="10" xfId="0" applyNumberFormat="1" applyFont="1" applyBorder="1" applyAlignment="1">
      <alignment horizontal="left" vertical="center" wrapText="1"/>
    </xf>
    <xf numFmtId="0" fontId="6" fillId="33" borderId="10" xfId="64" applyFill="1" applyBorder="1" applyAlignment="1">
      <alignment horizontal="left" vertical="center"/>
      <protection/>
    </xf>
    <xf numFmtId="49" fontId="9" fillId="33" borderId="10" xfId="64" applyNumberFormat="1" applyFont="1" applyFill="1" applyBorder="1" applyAlignment="1">
      <alignment horizontal="left" vertical="center" wrapText="1"/>
      <protection/>
    </xf>
    <xf numFmtId="0" fontId="10" fillId="33" borderId="10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 wrapText="1"/>
      <protection/>
    </xf>
    <xf numFmtId="0" fontId="10" fillId="0" borderId="10" xfId="64" applyFont="1" applyFill="1" applyBorder="1" applyAlignment="1">
      <alignment vertical="center"/>
      <protection/>
    </xf>
    <xf numFmtId="49" fontId="9" fillId="0" borderId="10" xfId="64" applyNumberFormat="1" applyFont="1" applyFill="1" applyBorder="1" applyAlignment="1">
      <alignment horizontal="left" vertical="center" wrapText="1"/>
      <protection/>
    </xf>
    <xf numFmtId="41" fontId="20" fillId="0" borderId="10" xfId="48" applyFont="1" applyFill="1" applyBorder="1" applyAlignment="1">
      <alignment horizontal="right" vertical="center" shrinkToFit="1"/>
    </xf>
    <xf numFmtId="49" fontId="9" fillId="0" borderId="10" xfId="64" applyNumberFormat="1" applyFont="1" applyFill="1" applyBorder="1" applyAlignment="1">
      <alignment horizontal="center" vertical="center" wrapText="1"/>
      <protection/>
    </xf>
    <xf numFmtId="178" fontId="21" fillId="0" borderId="10" xfId="0" applyNumberFormat="1" applyFont="1" applyFill="1" applyBorder="1" applyAlignment="1">
      <alignment horizontal="right" vertical="center" shrinkToFit="1"/>
    </xf>
    <xf numFmtId="178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vertical="center" wrapText="1" shrinkToFit="1"/>
    </xf>
    <xf numFmtId="178" fontId="18" fillId="0" borderId="10" xfId="0" applyNumberFormat="1" applyFont="1" applyFill="1" applyBorder="1" applyAlignment="1">
      <alignment horizontal="right" vertical="center" shrinkToFit="1"/>
    </xf>
    <xf numFmtId="178" fontId="18" fillId="0" borderId="10" xfId="0" applyNumberFormat="1" applyFont="1" applyFill="1" applyBorder="1" applyAlignment="1">
      <alignment horizontal="left" vertical="center" shrinkToFit="1"/>
    </xf>
    <xf numFmtId="178" fontId="61" fillId="0" borderId="10" xfId="0" applyNumberFormat="1" applyFont="1" applyFill="1" applyBorder="1" applyAlignment="1">
      <alignment horizontal="right" vertical="center" shrinkToFit="1"/>
    </xf>
    <xf numFmtId="49" fontId="4" fillId="6" borderId="10" xfId="64" applyNumberFormat="1" applyFont="1" applyFill="1" applyBorder="1" applyAlignment="1">
      <alignment horizontal="center" vertical="center" wrapText="1"/>
      <protection/>
    </xf>
    <xf numFmtId="49" fontId="5" fillId="33" borderId="10" xfId="64" applyNumberFormat="1" applyFont="1" applyFill="1" applyBorder="1" applyAlignment="1">
      <alignment horizontal="left" vertical="top" wrapText="1"/>
      <protection/>
    </xf>
    <xf numFmtId="49" fontId="5" fillId="33" borderId="10" xfId="64" applyNumberFormat="1" applyFont="1" applyFill="1" applyBorder="1" applyAlignment="1">
      <alignment horizontal="left" vertical="center" wrapText="1"/>
      <protection/>
    </xf>
    <xf numFmtId="49" fontId="5" fillId="33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ill="1" applyBorder="1" applyAlignment="1">
      <alignment horizontal="left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7" fillId="0" borderId="10" xfId="64" applyFont="1" applyFill="1" applyBorder="1" applyAlignment="1">
      <alignment vertical="top" wrapText="1"/>
      <protection/>
    </xf>
    <xf numFmtId="49" fontId="5" fillId="0" borderId="10" xfId="64" applyNumberFormat="1" applyFont="1" applyFill="1" applyBorder="1" applyAlignment="1">
      <alignment horizontal="left" vertical="top" wrapText="1"/>
      <protection/>
    </xf>
    <xf numFmtId="49" fontId="5" fillId="33" borderId="10" xfId="64" applyNumberFormat="1" applyFont="1" applyFill="1" applyBorder="1" applyAlignment="1">
      <alignment horizontal="center" vertical="top" wrapText="1"/>
      <protection/>
    </xf>
    <xf numFmtId="0" fontId="7" fillId="0" borderId="10" xfId="64" applyFont="1" applyFill="1" applyBorder="1" applyAlignment="1">
      <alignment horizontal="left" vertical="top" wrapText="1"/>
      <protection/>
    </xf>
    <xf numFmtId="0" fontId="7" fillId="33" borderId="10" xfId="64" applyFont="1" applyFill="1" applyBorder="1" applyAlignment="1">
      <alignment horizontal="center" vertical="top" wrapText="1"/>
      <protection/>
    </xf>
    <xf numFmtId="49" fontId="5" fillId="33" borderId="10" xfId="64" applyNumberFormat="1" applyFont="1" applyFill="1" applyBorder="1" applyAlignment="1">
      <alignment horizontal="left" vertical="top" wrapText="1"/>
      <protection/>
    </xf>
    <xf numFmtId="0" fontId="7" fillId="0" borderId="10" xfId="64" applyFont="1" applyFill="1" applyBorder="1" applyAlignment="1">
      <alignment wrapText="1"/>
      <protection/>
    </xf>
    <xf numFmtId="0" fontId="7" fillId="33" borderId="10" xfId="64" applyFont="1" applyFill="1" applyBorder="1" applyAlignment="1">
      <alignment horizontal="left" vertical="top" wrapText="1"/>
      <protection/>
    </xf>
    <xf numFmtId="0" fontId="7" fillId="33" borderId="10" xfId="64" applyFont="1" applyFill="1" applyBorder="1" applyAlignment="1">
      <alignment vertical="top" wrapText="1"/>
      <protection/>
    </xf>
    <xf numFmtId="0" fontId="7" fillId="0" borderId="10" xfId="64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left" vertical="center" wrapText="1"/>
      <protection/>
    </xf>
    <xf numFmtId="49" fontId="5" fillId="33" borderId="10" xfId="64" applyNumberFormat="1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7" fillId="33" borderId="10" xfId="64" applyFont="1" applyFill="1" applyBorder="1" applyAlignment="1">
      <alignment vertical="center" wrapText="1"/>
      <protection/>
    </xf>
    <xf numFmtId="49" fontId="5" fillId="33" borderId="10" xfId="64" applyNumberFormat="1" applyFont="1" applyFill="1" applyBorder="1" applyAlignment="1">
      <alignment horizontal="left" vertical="center" wrapText="1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49" fontId="22" fillId="6" borderId="10" xfId="64" applyNumberFormat="1" applyFont="1" applyFill="1" applyBorder="1" applyAlignment="1">
      <alignment horizontal="center" vertical="center" wrapText="1"/>
      <protection/>
    </xf>
    <xf numFmtId="49" fontId="4" fillId="6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4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S176"/>
  <sheetViews>
    <sheetView tabSelected="1" view="pageLayout" workbookViewId="0" topLeftCell="A173">
      <selection activeCell="N116" sqref="N116"/>
    </sheetView>
  </sheetViews>
  <sheetFormatPr defaultColWidth="8.88671875" defaultRowHeight="12.75" customHeight="1"/>
  <cols>
    <col min="1" max="2" width="8.6640625" style="1" customWidth="1"/>
    <col min="3" max="3" width="8.21484375" style="48" customWidth="1"/>
    <col min="4" max="4" width="9.21484375" style="1" customWidth="1"/>
    <col min="5" max="5" width="5.77734375" style="1" customWidth="1"/>
    <col min="6" max="6" width="25.99609375" style="1" customWidth="1"/>
    <col min="7" max="16" width="9.10546875" style="1" customWidth="1"/>
    <col min="17" max="17" width="18.6640625" style="48" customWidth="1"/>
    <col min="18" max="18" width="9.88671875" style="1" customWidth="1"/>
    <col min="19" max="16384" width="8.88671875" style="1" customWidth="1"/>
  </cols>
  <sheetData>
    <row r="1" ht="5.25" customHeight="1"/>
    <row r="2" spans="1:17" ht="37.5" customHeight="1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ht="15" customHeight="1">
      <c r="Q3" s="2" t="s">
        <v>27</v>
      </c>
    </row>
    <row r="4" spans="1:17" ht="23.25" customHeight="1">
      <c r="A4" s="97" t="s">
        <v>28</v>
      </c>
      <c r="B4" s="97"/>
      <c r="C4" s="97"/>
      <c r="D4" s="97" t="s">
        <v>151</v>
      </c>
      <c r="E4" s="97" t="s">
        <v>0</v>
      </c>
      <c r="F4" s="97" t="s">
        <v>1</v>
      </c>
      <c r="G4" s="97" t="s">
        <v>2</v>
      </c>
      <c r="H4" s="97" t="s">
        <v>46</v>
      </c>
      <c r="I4" s="97"/>
      <c r="J4" s="97"/>
      <c r="K4" s="97" t="s">
        <v>26</v>
      </c>
      <c r="L4" s="97"/>
      <c r="M4" s="97"/>
      <c r="N4" s="97" t="s">
        <v>3</v>
      </c>
      <c r="O4" s="97" t="s">
        <v>25</v>
      </c>
      <c r="P4" s="96" t="s">
        <v>267</v>
      </c>
      <c r="Q4" s="97" t="s">
        <v>201</v>
      </c>
    </row>
    <row r="5" spans="1:17" ht="23.25" customHeight="1">
      <c r="A5" s="97"/>
      <c r="B5" s="97"/>
      <c r="C5" s="97"/>
      <c r="D5" s="97"/>
      <c r="E5" s="97"/>
      <c r="F5" s="97"/>
      <c r="G5" s="97"/>
      <c r="H5" s="71" t="s">
        <v>4</v>
      </c>
      <c r="I5" s="71" t="s">
        <v>5</v>
      </c>
      <c r="J5" s="71" t="s">
        <v>6</v>
      </c>
      <c r="K5" s="71" t="s">
        <v>4</v>
      </c>
      <c r="L5" s="71" t="s">
        <v>5</v>
      </c>
      <c r="M5" s="71" t="s">
        <v>6</v>
      </c>
      <c r="N5" s="97"/>
      <c r="O5" s="97"/>
      <c r="P5" s="96"/>
      <c r="Q5" s="97"/>
    </row>
    <row r="6" spans="1:17" ht="24" customHeight="1">
      <c r="A6" s="98" t="s">
        <v>13</v>
      </c>
      <c r="B6" s="98"/>
      <c r="C6" s="98"/>
      <c r="D6" s="99"/>
      <c r="E6" s="3" t="s">
        <v>22</v>
      </c>
      <c r="F6" s="98" t="s">
        <v>202</v>
      </c>
      <c r="G6" s="4">
        <f>SUM(H6,K6,N6,O6,P6)</f>
        <v>1566794277</v>
      </c>
      <c r="H6" s="4">
        <f>SUMIF($E$9:$H$176,E9,$H$9:$H$176)</f>
        <v>532095214</v>
      </c>
      <c r="I6" s="4">
        <f>SUMIF($E$9:$I$176,E9,$I$9:$I$176)</f>
        <v>498203640</v>
      </c>
      <c r="J6" s="4">
        <f>H6-I6</f>
        <v>33891574</v>
      </c>
      <c r="K6" s="4">
        <f>SUMIF($E$9:$M$176,E9,K$9:K$176)</f>
        <v>142561986</v>
      </c>
      <c r="L6" s="4">
        <f>SUMIF($E$9:$M$176,E9,L$9:L$176)</f>
        <v>62872828</v>
      </c>
      <c r="M6" s="4">
        <f>K6-L6</f>
        <v>79689158</v>
      </c>
      <c r="N6" s="4">
        <f>SUMIF($E$9:$P$176,E9,N$9:N$176)</f>
        <v>175696122</v>
      </c>
      <c r="O6" s="4">
        <f>SUMIF($E$9:$P$176,E9,O$9:O$176)</f>
        <v>239409249</v>
      </c>
      <c r="P6" s="4">
        <f>SUMIF($E$9:$P$176,E9,P$9:P$176)</f>
        <v>477031706</v>
      </c>
      <c r="Q6" s="49"/>
    </row>
    <row r="7" spans="1:17" ht="24" customHeight="1">
      <c r="A7" s="98"/>
      <c r="B7" s="98"/>
      <c r="C7" s="98"/>
      <c r="D7" s="99"/>
      <c r="E7" s="3" t="s">
        <v>23</v>
      </c>
      <c r="F7" s="98"/>
      <c r="G7" s="4">
        <f>SUM(H7,K7,N7,O7,P7)</f>
        <v>1567784277</v>
      </c>
      <c r="H7" s="4">
        <f>SUMIF($E$9:$H$176,E10,$H$9:$H$176)</f>
        <v>532095214</v>
      </c>
      <c r="I7" s="4">
        <f>SUMIF($E$9:$I$176,E10,$I$9:$I$176)</f>
        <v>512298916</v>
      </c>
      <c r="J7" s="4">
        <f>H7-I7</f>
        <v>19796298</v>
      </c>
      <c r="K7" s="4">
        <f>SUMIF($E$9:$M$176,E10,K$9:K$176)</f>
        <v>142561986</v>
      </c>
      <c r="L7" s="4">
        <f>SUMIF($E$9:$M$176,E10,L$9:L$176)</f>
        <v>82255736</v>
      </c>
      <c r="M7" s="4">
        <f>K7-L7</f>
        <v>60306250</v>
      </c>
      <c r="N7" s="4">
        <f>SUMIF($E$9:$P$176,E10,N$9:N$176)</f>
        <v>180509397</v>
      </c>
      <c r="O7" s="4">
        <f>SUMIF($E$9:$P$176,E10,O$9:O$176)</f>
        <v>246798854</v>
      </c>
      <c r="P7" s="4">
        <f>SUMIF($E$9:$P$176,E10,P$9:P$176)</f>
        <v>465818826</v>
      </c>
      <c r="Q7" s="49"/>
    </row>
    <row r="8" spans="1:17" ht="24" customHeight="1">
      <c r="A8" s="98"/>
      <c r="B8" s="98"/>
      <c r="C8" s="98"/>
      <c r="D8" s="99"/>
      <c r="E8" s="3" t="s">
        <v>24</v>
      </c>
      <c r="F8" s="98"/>
      <c r="G8" s="5">
        <f>G7-G6</f>
        <v>990000</v>
      </c>
      <c r="H8" s="5">
        <f aca="true" t="shared" si="0" ref="H8:P8">H7-H6</f>
        <v>0</v>
      </c>
      <c r="I8" s="5">
        <f t="shared" si="0"/>
        <v>14095276</v>
      </c>
      <c r="J8" s="5">
        <f t="shared" si="0"/>
        <v>-14095276</v>
      </c>
      <c r="K8" s="5">
        <f t="shared" si="0"/>
        <v>0</v>
      </c>
      <c r="L8" s="5">
        <f t="shared" si="0"/>
        <v>19382908</v>
      </c>
      <c r="M8" s="5">
        <f t="shared" si="0"/>
        <v>-19382908</v>
      </c>
      <c r="N8" s="5">
        <f t="shared" si="0"/>
        <v>4813275</v>
      </c>
      <c r="O8" s="5">
        <f t="shared" si="0"/>
        <v>7389605</v>
      </c>
      <c r="P8" s="5">
        <f t="shared" si="0"/>
        <v>-11212880</v>
      </c>
      <c r="Q8" s="49"/>
    </row>
    <row r="9" spans="1:17" s="7" customFormat="1" ht="51" customHeight="1">
      <c r="A9" s="80" t="s">
        <v>29</v>
      </c>
      <c r="B9" s="80" t="s">
        <v>81</v>
      </c>
      <c r="C9" s="81" t="s">
        <v>30</v>
      </c>
      <c r="D9" s="82" t="s">
        <v>132</v>
      </c>
      <c r="E9" s="13" t="s">
        <v>7</v>
      </c>
      <c r="F9" s="16" t="s">
        <v>45</v>
      </c>
      <c r="G9" s="10">
        <v>14029000</v>
      </c>
      <c r="H9" s="11">
        <v>3138436</v>
      </c>
      <c r="I9" s="11">
        <v>2710876</v>
      </c>
      <c r="J9" s="12">
        <v>427560</v>
      </c>
      <c r="K9" s="12">
        <v>3595590</v>
      </c>
      <c r="L9" s="11">
        <v>2977191</v>
      </c>
      <c r="M9" s="11">
        <v>618399</v>
      </c>
      <c r="N9" s="11">
        <v>7294974</v>
      </c>
      <c r="O9" s="11">
        <v>0</v>
      </c>
      <c r="P9" s="12">
        <v>0</v>
      </c>
      <c r="Q9" s="50"/>
    </row>
    <row r="10" spans="1:17" s="7" customFormat="1" ht="51" customHeight="1">
      <c r="A10" s="80"/>
      <c r="B10" s="80"/>
      <c r="C10" s="81"/>
      <c r="D10" s="82"/>
      <c r="E10" s="13" t="s">
        <v>8</v>
      </c>
      <c r="F10" s="16" t="s">
        <v>45</v>
      </c>
      <c r="G10" s="10">
        <v>14029000</v>
      </c>
      <c r="H10" s="11">
        <v>3138436</v>
      </c>
      <c r="I10" s="11">
        <v>2909876</v>
      </c>
      <c r="J10" s="12">
        <v>228560</v>
      </c>
      <c r="K10" s="12">
        <v>3595590</v>
      </c>
      <c r="L10" s="11">
        <v>2977191</v>
      </c>
      <c r="M10" s="11">
        <v>618399</v>
      </c>
      <c r="N10" s="11">
        <v>7294974</v>
      </c>
      <c r="O10" s="11"/>
      <c r="P10" s="12"/>
      <c r="Q10" s="6" t="s">
        <v>184</v>
      </c>
    </row>
    <row r="11" spans="1:17" s="7" customFormat="1" ht="51" customHeight="1">
      <c r="A11" s="80"/>
      <c r="B11" s="80"/>
      <c r="C11" s="81"/>
      <c r="D11" s="82"/>
      <c r="E11" s="13" t="s">
        <v>9</v>
      </c>
      <c r="F11" s="14"/>
      <c r="G11" s="5">
        <f aca="true" t="shared" si="1" ref="G11:P11">G10-G9</f>
        <v>0</v>
      </c>
      <c r="H11" s="5">
        <f t="shared" si="1"/>
        <v>0</v>
      </c>
      <c r="I11" s="5">
        <f t="shared" si="1"/>
        <v>199000</v>
      </c>
      <c r="J11" s="5">
        <f t="shared" si="1"/>
        <v>-199000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 t="shared" si="1"/>
        <v>0</v>
      </c>
      <c r="P11" s="5">
        <f t="shared" si="1"/>
        <v>0</v>
      </c>
      <c r="Q11" s="50"/>
    </row>
    <row r="12" spans="1:17" s="36" customFormat="1" ht="51" customHeight="1">
      <c r="A12" s="88" t="s">
        <v>98</v>
      </c>
      <c r="B12" s="88" t="s">
        <v>86</v>
      </c>
      <c r="C12" s="85" t="s">
        <v>12</v>
      </c>
      <c r="D12" s="82" t="s">
        <v>145</v>
      </c>
      <c r="E12" s="74" t="s">
        <v>7</v>
      </c>
      <c r="F12" s="73" t="s">
        <v>31</v>
      </c>
      <c r="G12" s="41">
        <v>30000000</v>
      </c>
      <c r="H12" s="41">
        <v>7742000</v>
      </c>
      <c r="I12" s="41">
        <v>7679711</v>
      </c>
      <c r="J12" s="42">
        <v>62289</v>
      </c>
      <c r="K12" s="42">
        <v>1203780</v>
      </c>
      <c r="L12" s="41">
        <v>89592</v>
      </c>
      <c r="M12" s="41">
        <v>1114188</v>
      </c>
      <c r="N12" s="41">
        <v>1170000</v>
      </c>
      <c r="O12" s="41">
        <v>1000000</v>
      </c>
      <c r="P12" s="42">
        <v>18884220</v>
      </c>
      <c r="Q12" s="43"/>
    </row>
    <row r="13" spans="1:17" s="36" customFormat="1" ht="51" customHeight="1">
      <c r="A13" s="88"/>
      <c r="B13" s="88"/>
      <c r="C13" s="85"/>
      <c r="D13" s="82"/>
      <c r="E13" s="74" t="s">
        <v>8</v>
      </c>
      <c r="F13" s="73" t="s">
        <v>31</v>
      </c>
      <c r="G13" s="41">
        <v>30000000</v>
      </c>
      <c r="H13" s="41">
        <v>7742000</v>
      </c>
      <c r="I13" s="41">
        <v>7679711</v>
      </c>
      <c r="J13" s="42">
        <v>62289</v>
      </c>
      <c r="K13" s="42">
        <v>1203780</v>
      </c>
      <c r="L13" s="41">
        <v>89592</v>
      </c>
      <c r="M13" s="41">
        <v>1114188</v>
      </c>
      <c r="N13" s="41">
        <v>1370000</v>
      </c>
      <c r="O13" s="41">
        <v>1000000</v>
      </c>
      <c r="P13" s="42">
        <v>18684220</v>
      </c>
      <c r="Q13" s="43" t="s">
        <v>185</v>
      </c>
    </row>
    <row r="14" spans="1:17" s="36" customFormat="1" ht="51" customHeight="1">
      <c r="A14" s="88"/>
      <c r="B14" s="88"/>
      <c r="C14" s="85"/>
      <c r="D14" s="82"/>
      <c r="E14" s="74" t="s">
        <v>9</v>
      </c>
      <c r="F14" s="30"/>
      <c r="G14" s="5">
        <f aca="true" t="shared" si="2" ref="G14:P14">G13-G12</f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200000</v>
      </c>
      <c r="O14" s="5">
        <f t="shared" si="2"/>
        <v>0</v>
      </c>
      <c r="P14" s="5">
        <f t="shared" si="2"/>
        <v>-200000</v>
      </c>
      <c r="Q14" s="51"/>
    </row>
    <row r="15" spans="1:17" s="36" customFormat="1" ht="51" customHeight="1">
      <c r="A15" s="88"/>
      <c r="B15" s="88"/>
      <c r="C15" s="85" t="s">
        <v>10</v>
      </c>
      <c r="D15" s="82" t="s">
        <v>145</v>
      </c>
      <c r="E15" s="74" t="s">
        <v>7</v>
      </c>
      <c r="F15" s="73" t="s">
        <v>204</v>
      </c>
      <c r="G15" s="41">
        <v>10000000</v>
      </c>
      <c r="H15" s="41">
        <v>8508000</v>
      </c>
      <c r="I15" s="41">
        <v>8116600</v>
      </c>
      <c r="J15" s="41">
        <v>391400</v>
      </c>
      <c r="K15" s="41">
        <v>704410</v>
      </c>
      <c r="L15" s="41">
        <v>1100</v>
      </c>
      <c r="M15" s="41">
        <v>703310</v>
      </c>
      <c r="N15" s="41"/>
      <c r="O15" s="41">
        <v>500000</v>
      </c>
      <c r="P15" s="41">
        <v>287590</v>
      </c>
      <c r="Q15" s="43" t="s">
        <v>185</v>
      </c>
    </row>
    <row r="16" spans="1:17" s="36" customFormat="1" ht="51" customHeight="1">
      <c r="A16" s="88"/>
      <c r="B16" s="88"/>
      <c r="C16" s="85"/>
      <c r="D16" s="82"/>
      <c r="E16" s="74" t="s">
        <v>8</v>
      </c>
      <c r="F16" s="73" t="s">
        <v>204</v>
      </c>
      <c r="G16" s="41">
        <v>10000000</v>
      </c>
      <c r="H16" s="41">
        <v>8508000</v>
      </c>
      <c r="I16" s="41">
        <v>8116600</v>
      </c>
      <c r="J16" s="41">
        <v>391400</v>
      </c>
      <c r="K16" s="41">
        <v>704410</v>
      </c>
      <c r="L16" s="41">
        <v>1100</v>
      </c>
      <c r="M16" s="41">
        <v>703310</v>
      </c>
      <c r="N16" s="41"/>
      <c r="O16" s="41">
        <v>500000</v>
      </c>
      <c r="P16" s="41">
        <v>287590</v>
      </c>
      <c r="Q16" s="43"/>
    </row>
    <row r="17" spans="1:17" s="36" customFormat="1" ht="51" customHeight="1">
      <c r="A17" s="88"/>
      <c r="B17" s="88"/>
      <c r="C17" s="85"/>
      <c r="D17" s="82"/>
      <c r="E17" s="74" t="s">
        <v>9</v>
      </c>
      <c r="F17" s="30"/>
      <c r="G17" s="5">
        <f aca="true" t="shared" si="3" ref="G17:P17">G16-G15</f>
        <v>0</v>
      </c>
      <c r="H17" s="5">
        <f t="shared" si="3"/>
        <v>0</v>
      </c>
      <c r="I17" s="5">
        <f t="shared" si="3"/>
        <v>0</v>
      </c>
      <c r="J17" s="5">
        <f t="shared" si="3"/>
        <v>0</v>
      </c>
      <c r="K17" s="5">
        <f t="shared" si="3"/>
        <v>0</v>
      </c>
      <c r="L17" s="5">
        <f t="shared" si="3"/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  <c r="P17" s="5">
        <f t="shared" si="3"/>
        <v>0</v>
      </c>
      <c r="Q17" s="51"/>
    </row>
    <row r="18" spans="1:17" s="36" customFormat="1" ht="51" customHeight="1">
      <c r="A18" s="88" t="s">
        <v>82</v>
      </c>
      <c r="B18" s="88" t="s">
        <v>85</v>
      </c>
      <c r="C18" s="85" t="s">
        <v>11</v>
      </c>
      <c r="D18" s="82" t="s">
        <v>145</v>
      </c>
      <c r="E18" s="74" t="s">
        <v>7</v>
      </c>
      <c r="F18" s="73" t="s">
        <v>203</v>
      </c>
      <c r="G18" s="44">
        <v>7912000</v>
      </c>
      <c r="H18" s="44">
        <v>1607000</v>
      </c>
      <c r="I18" s="44">
        <v>257934</v>
      </c>
      <c r="J18" s="44">
        <v>1349066</v>
      </c>
      <c r="K18" s="44">
        <v>1505400</v>
      </c>
      <c r="L18" s="44">
        <v>1324</v>
      </c>
      <c r="M18" s="44">
        <v>1504706</v>
      </c>
      <c r="N18" s="44">
        <v>4799600</v>
      </c>
      <c r="O18" s="44">
        <v>0</v>
      </c>
      <c r="P18" s="44">
        <v>0</v>
      </c>
      <c r="Q18" s="52"/>
    </row>
    <row r="19" spans="1:17" s="36" customFormat="1" ht="51" customHeight="1">
      <c r="A19" s="88"/>
      <c r="B19" s="88"/>
      <c r="C19" s="85"/>
      <c r="D19" s="82"/>
      <c r="E19" s="74" t="s">
        <v>8</v>
      </c>
      <c r="F19" s="58" t="s">
        <v>203</v>
      </c>
      <c r="G19" s="44">
        <v>7912000</v>
      </c>
      <c r="H19" s="44">
        <v>1607000</v>
      </c>
      <c r="I19" s="44">
        <v>1530619</v>
      </c>
      <c r="J19" s="44">
        <v>76381</v>
      </c>
      <c r="K19" s="44">
        <v>1505400</v>
      </c>
      <c r="L19" s="44">
        <v>1324</v>
      </c>
      <c r="M19" s="44">
        <v>1504706</v>
      </c>
      <c r="N19" s="44">
        <v>4799600</v>
      </c>
      <c r="O19" s="44">
        <v>0</v>
      </c>
      <c r="P19" s="44">
        <v>0</v>
      </c>
      <c r="Q19" s="72" t="s">
        <v>183</v>
      </c>
    </row>
    <row r="20" spans="1:17" s="36" customFormat="1" ht="51" customHeight="1">
      <c r="A20" s="88"/>
      <c r="B20" s="88"/>
      <c r="C20" s="85"/>
      <c r="D20" s="82"/>
      <c r="E20" s="74" t="s">
        <v>9</v>
      </c>
      <c r="F20" s="59"/>
      <c r="G20" s="44">
        <v>0</v>
      </c>
      <c r="H20" s="44">
        <v>0</v>
      </c>
      <c r="I20" s="44">
        <v>1272685</v>
      </c>
      <c r="J20" s="45">
        <v>-1272685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52"/>
    </row>
    <row r="21" spans="1:17" s="36" customFormat="1" ht="51" customHeight="1">
      <c r="A21" s="88" t="s">
        <v>83</v>
      </c>
      <c r="B21" s="88" t="s">
        <v>84</v>
      </c>
      <c r="C21" s="85" t="s">
        <v>32</v>
      </c>
      <c r="D21" s="82" t="s">
        <v>133</v>
      </c>
      <c r="E21" s="74" t="s">
        <v>7</v>
      </c>
      <c r="F21" s="58" t="s">
        <v>205</v>
      </c>
      <c r="G21" s="28">
        <v>13127000</v>
      </c>
      <c r="H21" s="28">
        <v>7694000</v>
      </c>
      <c r="I21" s="28">
        <v>4542696</v>
      </c>
      <c r="J21" s="29">
        <f>H21-I21</f>
        <v>3151304</v>
      </c>
      <c r="K21" s="29">
        <v>1667000</v>
      </c>
      <c r="L21" s="28">
        <v>77</v>
      </c>
      <c r="M21" s="28">
        <f>K21-L21</f>
        <v>1666923</v>
      </c>
      <c r="N21" s="28">
        <v>1950000</v>
      </c>
      <c r="O21" s="28">
        <v>1816000</v>
      </c>
      <c r="P21" s="28"/>
      <c r="Q21" s="52"/>
    </row>
    <row r="22" spans="1:17" s="36" customFormat="1" ht="51" customHeight="1">
      <c r="A22" s="88"/>
      <c r="B22" s="88"/>
      <c r="C22" s="85"/>
      <c r="D22" s="82"/>
      <c r="E22" s="74" t="s">
        <v>8</v>
      </c>
      <c r="F22" s="58" t="s">
        <v>206</v>
      </c>
      <c r="G22" s="28">
        <v>13127000</v>
      </c>
      <c r="H22" s="28">
        <v>7694000</v>
      </c>
      <c r="I22" s="28">
        <v>5010128</v>
      </c>
      <c r="J22" s="29">
        <f>H22-I22</f>
        <v>2683872</v>
      </c>
      <c r="K22" s="29">
        <v>1667000</v>
      </c>
      <c r="L22" s="28">
        <v>77</v>
      </c>
      <c r="M22" s="28">
        <f>K22-L22</f>
        <v>1666923</v>
      </c>
      <c r="N22" s="28">
        <v>1950000</v>
      </c>
      <c r="O22" s="28">
        <v>1816000</v>
      </c>
      <c r="P22" s="28"/>
      <c r="Q22" s="72" t="s">
        <v>180</v>
      </c>
    </row>
    <row r="23" spans="1:17" s="36" customFormat="1" ht="51" customHeight="1">
      <c r="A23" s="88"/>
      <c r="B23" s="88"/>
      <c r="C23" s="85"/>
      <c r="D23" s="82"/>
      <c r="E23" s="74" t="s">
        <v>9</v>
      </c>
      <c r="F23" s="59"/>
      <c r="G23" s="37">
        <f aca="true" t="shared" si="4" ref="G23:P23">G22-G21</f>
        <v>0</v>
      </c>
      <c r="H23" s="37">
        <f t="shared" si="4"/>
        <v>0</v>
      </c>
      <c r="I23" s="37">
        <f>I22-I21</f>
        <v>467432</v>
      </c>
      <c r="J23" s="37">
        <f t="shared" si="4"/>
        <v>-467432</v>
      </c>
      <c r="K23" s="37">
        <f t="shared" si="4"/>
        <v>0</v>
      </c>
      <c r="L23" s="37">
        <f t="shared" si="4"/>
        <v>0</v>
      </c>
      <c r="M23" s="37">
        <f t="shared" si="4"/>
        <v>0</v>
      </c>
      <c r="N23" s="37">
        <f t="shared" si="4"/>
        <v>0</v>
      </c>
      <c r="O23" s="37">
        <f t="shared" si="4"/>
        <v>0</v>
      </c>
      <c r="P23" s="37">
        <f t="shared" si="4"/>
        <v>0</v>
      </c>
      <c r="Q23" s="52"/>
    </row>
    <row r="24" spans="1:17" s="36" customFormat="1" ht="51" customHeight="1">
      <c r="A24" s="88"/>
      <c r="B24" s="88"/>
      <c r="C24" s="85" t="s">
        <v>51</v>
      </c>
      <c r="D24" s="82" t="s">
        <v>133</v>
      </c>
      <c r="E24" s="74" t="s">
        <v>7</v>
      </c>
      <c r="F24" s="58" t="s">
        <v>207</v>
      </c>
      <c r="G24" s="28">
        <v>16860000</v>
      </c>
      <c r="H24" s="28">
        <v>10000000</v>
      </c>
      <c r="I24" s="28">
        <v>3357048</v>
      </c>
      <c r="J24" s="29">
        <f>H24-I24</f>
        <v>6642952</v>
      </c>
      <c r="K24" s="29">
        <v>3033000</v>
      </c>
      <c r="L24" s="28">
        <v>0</v>
      </c>
      <c r="M24" s="28">
        <v>3033000</v>
      </c>
      <c r="N24" s="28">
        <v>2967000</v>
      </c>
      <c r="O24" s="28">
        <v>860000</v>
      </c>
      <c r="P24" s="28"/>
      <c r="Q24" s="52"/>
    </row>
    <row r="25" spans="1:17" s="36" customFormat="1" ht="51" customHeight="1">
      <c r="A25" s="88"/>
      <c r="B25" s="88"/>
      <c r="C25" s="85"/>
      <c r="D25" s="82"/>
      <c r="E25" s="74" t="s">
        <v>8</v>
      </c>
      <c r="F25" s="58" t="s">
        <v>207</v>
      </c>
      <c r="G25" s="28">
        <v>16860000</v>
      </c>
      <c r="H25" s="28">
        <v>10000000</v>
      </c>
      <c r="I25" s="28">
        <f>1450+2650023+2214174</f>
        <v>4865647</v>
      </c>
      <c r="J25" s="29">
        <f>H25-I25</f>
        <v>5134353</v>
      </c>
      <c r="K25" s="29">
        <v>3033000</v>
      </c>
      <c r="L25" s="28">
        <v>0</v>
      </c>
      <c r="M25" s="28">
        <v>3033000</v>
      </c>
      <c r="N25" s="28">
        <v>2967000</v>
      </c>
      <c r="O25" s="28">
        <v>860000</v>
      </c>
      <c r="P25" s="28"/>
      <c r="Q25" s="72" t="s">
        <v>181</v>
      </c>
    </row>
    <row r="26" spans="1:17" s="36" customFormat="1" ht="51" customHeight="1">
      <c r="A26" s="88"/>
      <c r="B26" s="88"/>
      <c r="C26" s="85"/>
      <c r="D26" s="82"/>
      <c r="E26" s="74" t="s">
        <v>9</v>
      </c>
      <c r="F26" s="59"/>
      <c r="G26" s="37">
        <f aca="true" t="shared" si="5" ref="G26:P26">G25-G24</f>
        <v>0</v>
      </c>
      <c r="H26" s="37">
        <f t="shared" si="5"/>
        <v>0</v>
      </c>
      <c r="I26" s="37">
        <f t="shared" si="5"/>
        <v>1508599</v>
      </c>
      <c r="J26" s="37">
        <f t="shared" si="5"/>
        <v>-1508599</v>
      </c>
      <c r="K26" s="37">
        <f t="shared" si="5"/>
        <v>0</v>
      </c>
      <c r="L26" s="37">
        <f t="shared" si="5"/>
        <v>0</v>
      </c>
      <c r="M26" s="37">
        <f t="shared" si="5"/>
        <v>0</v>
      </c>
      <c r="N26" s="37">
        <f t="shared" si="5"/>
        <v>0</v>
      </c>
      <c r="O26" s="37">
        <f t="shared" si="5"/>
        <v>0</v>
      </c>
      <c r="P26" s="37">
        <f t="shared" si="5"/>
        <v>0</v>
      </c>
      <c r="Q26" s="52"/>
    </row>
    <row r="27" spans="1:17" s="36" customFormat="1" ht="51" customHeight="1">
      <c r="A27" s="88"/>
      <c r="B27" s="88"/>
      <c r="C27" s="85" t="s">
        <v>33</v>
      </c>
      <c r="D27" s="82" t="s">
        <v>133</v>
      </c>
      <c r="E27" s="74" t="s">
        <v>7</v>
      </c>
      <c r="F27" s="73" t="s">
        <v>208</v>
      </c>
      <c r="G27" s="28">
        <v>2000000</v>
      </c>
      <c r="H27" s="28">
        <v>2000000</v>
      </c>
      <c r="I27" s="28">
        <v>500000</v>
      </c>
      <c r="J27" s="29">
        <v>1500000</v>
      </c>
      <c r="K27" s="29">
        <v>0</v>
      </c>
      <c r="L27" s="28">
        <v>0</v>
      </c>
      <c r="M27" s="28">
        <v>0</v>
      </c>
      <c r="N27" s="28">
        <v>0</v>
      </c>
      <c r="O27" s="28">
        <v>0</v>
      </c>
      <c r="P27" s="28"/>
      <c r="Q27" s="52"/>
    </row>
    <row r="28" spans="1:17" s="36" customFormat="1" ht="51" customHeight="1">
      <c r="A28" s="88"/>
      <c r="B28" s="88"/>
      <c r="C28" s="85"/>
      <c r="D28" s="82"/>
      <c r="E28" s="74" t="s">
        <v>8</v>
      </c>
      <c r="F28" s="73" t="s">
        <v>209</v>
      </c>
      <c r="G28" s="28">
        <v>2000000</v>
      </c>
      <c r="H28" s="28">
        <v>2000000</v>
      </c>
      <c r="I28" s="28">
        <v>500000</v>
      </c>
      <c r="J28" s="29">
        <v>1500000</v>
      </c>
      <c r="K28" s="29">
        <v>0</v>
      </c>
      <c r="L28" s="28">
        <v>0</v>
      </c>
      <c r="M28" s="28">
        <v>0</v>
      </c>
      <c r="N28" s="28">
        <v>0</v>
      </c>
      <c r="O28" s="28">
        <v>0</v>
      </c>
      <c r="P28" s="28"/>
      <c r="Q28" s="72" t="s">
        <v>182</v>
      </c>
    </row>
    <row r="29" spans="1:17" s="36" customFormat="1" ht="51" customHeight="1">
      <c r="A29" s="88"/>
      <c r="B29" s="88"/>
      <c r="C29" s="85"/>
      <c r="D29" s="82"/>
      <c r="E29" s="74" t="s">
        <v>9</v>
      </c>
      <c r="F29" s="30"/>
      <c r="G29" s="5">
        <f aca="true" t="shared" si="6" ref="G29:P29">G28-G27</f>
        <v>0</v>
      </c>
      <c r="H29" s="5">
        <f t="shared" si="6"/>
        <v>0</v>
      </c>
      <c r="I29" s="5">
        <f t="shared" si="6"/>
        <v>0</v>
      </c>
      <c r="J29" s="5">
        <f t="shared" si="6"/>
        <v>0</v>
      </c>
      <c r="K29" s="5">
        <f t="shared" si="6"/>
        <v>0</v>
      </c>
      <c r="L29" s="5">
        <f t="shared" si="6"/>
        <v>0</v>
      </c>
      <c r="M29" s="5">
        <f t="shared" si="6"/>
        <v>0</v>
      </c>
      <c r="N29" s="5">
        <f t="shared" si="6"/>
        <v>0</v>
      </c>
      <c r="O29" s="5">
        <f t="shared" si="6"/>
        <v>0</v>
      </c>
      <c r="P29" s="5">
        <f t="shared" si="6"/>
        <v>0</v>
      </c>
      <c r="Q29" s="52"/>
    </row>
    <row r="30" spans="1:17" s="31" customFormat="1" ht="51" customHeight="1">
      <c r="A30" s="95"/>
      <c r="B30" s="95"/>
      <c r="C30" s="94" t="s">
        <v>231</v>
      </c>
      <c r="D30" s="91" t="s">
        <v>133</v>
      </c>
      <c r="E30" s="74" t="s">
        <v>22</v>
      </c>
      <c r="F30" s="73" t="s">
        <v>210</v>
      </c>
      <c r="G30" s="28">
        <v>2000000</v>
      </c>
      <c r="H30" s="28">
        <v>2000000</v>
      </c>
      <c r="I30" s="28">
        <v>500000</v>
      </c>
      <c r="J30" s="29">
        <v>1500000</v>
      </c>
      <c r="K30" s="29">
        <v>0</v>
      </c>
      <c r="L30" s="28">
        <v>0</v>
      </c>
      <c r="M30" s="28">
        <v>0</v>
      </c>
      <c r="N30" s="28">
        <v>0</v>
      </c>
      <c r="O30" s="28">
        <v>0</v>
      </c>
      <c r="P30" s="28"/>
      <c r="Q30" s="52"/>
    </row>
    <row r="31" spans="1:17" s="31" customFormat="1" ht="91.5" customHeight="1">
      <c r="A31" s="95"/>
      <c r="B31" s="95"/>
      <c r="C31" s="94"/>
      <c r="D31" s="91"/>
      <c r="E31" s="74" t="s">
        <v>23</v>
      </c>
      <c r="F31" s="73" t="s">
        <v>210</v>
      </c>
      <c r="G31" s="28">
        <v>2000000</v>
      </c>
      <c r="H31" s="28">
        <v>2000000</v>
      </c>
      <c r="I31" s="28">
        <v>500000</v>
      </c>
      <c r="J31" s="29">
        <v>1500000</v>
      </c>
      <c r="K31" s="29">
        <v>0</v>
      </c>
      <c r="L31" s="28">
        <v>0</v>
      </c>
      <c r="M31" s="28">
        <v>0</v>
      </c>
      <c r="N31" s="28">
        <v>0</v>
      </c>
      <c r="O31" s="28">
        <v>0</v>
      </c>
      <c r="P31" s="28"/>
      <c r="Q31" s="72" t="s">
        <v>182</v>
      </c>
    </row>
    <row r="32" spans="1:17" s="36" customFormat="1" ht="51" customHeight="1">
      <c r="A32" s="95"/>
      <c r="B32" s="95"/>
      <c r="C32" s="94"/>
      <c r="D32" s="91"/>
      <c r="E32" s="74" t="s">
        <v>24</v>
      </c>
      <c r="F32" s="30"/>
      <c r="G32" s="5">
        <f aca="true" t="shared" si="7" ref="G32:P32">G31-G30</f>
        <v>0</v>
      </c>
      <c r="H32" s="5">
        <f t="shared" si="7"/>
        <v>0</v>
      </c>
      <c r="I32" s="5">
        <f t="shared" si="7"/>
        <v>0</v>
      </c>
      <c r="J32" s="5">
        <f t="shared" si="7"/>
        <v>0</v>
      </c>
      <c r="K32" s="5">
        <f t="shared" si="7"/>
        <v>0</v>
      </c>
      <c r="L32" s="5">
        <f t="shared" si="7"/>
        <v>0</v>
      </c>
      <c r="M32" s="5">
        <f t="shared" si="7"/>
        <v>0</v>
      </c>
      <c r="N32" s="5">
        <f t="shared" si="7"/>
        <v>0</v>
      </c>
      <c r="O32" s="5">
        <f t="shared" si="7"/>
        <v>0</v>
      </c>
      <c r="P32" s="5">
        <f t="shared" si="7"/>
        <v>0</v>
      </c>
      <c r="Q32" s="52"/>
    </row>
    <row r="33" spans="1:17" s="15" customFormat="1" ht="51" customHeight="1">
      <c r="A33" s="92" t="s">
        <v>56</v>
      </c>
      <c r="B33" s="92" t="s">
        <v>58</v>
      </c>
      <c r="C33" s="90" t="s">
        <v>60</v>
      </c>
      <c r="D33" s="91" t="s">
        <v>134</v>
      </c>
      <c r="E33" s="13" t="s">
        <v>22</v>
      </c>
      <c r="F33" s="60" t="s">
        <v>62</v>
      </c>
      <c r="G33" s="10">
        <v>1200000</v>
      </c>
      <c r="H33" s="10"/>
      <c r="I33" s="10"/>
      <c r="J33" s="10"/>
      <c r="K33" s="10">
        <v>1200000</v>
      </c>
      <c r="L33" s="10"/>
      <c r="M33" s="10"/>
      <c r="N33" s="10"/>
      <c r="O33" s="10"/>
      <c r="P33" s="10"/>
      <c r="Q33" s="53"/>
    </row>
    <row r="34" spans="1:17" s="15" customFormat="1" ht="51" customHeight="1">
      <c r="A34" s="92"/>
      <c r="B34" s="92"/>
      <c r="C34" s="90"/>
      <c r="D34" s="91"/>
      <c r="E34" s="13" t="s">
        <v>23</v>
      </c>
      <c r="F34" s="60" t="s">
        <v>62</v>
      </c>
      <c r="G34" s="10">
        <v>1900000</v>
      </c>
      <c r="H34" s="10"/>
      <c r="I34" s="10"/>
      <c r="J34" s="10"/>
      <c r="K34" s="10">
        <v>1200000</v>
      </c>
      <c r="L34" s="10"/>
      <c r="M34" s="10"/>
      <c r="N34" s="10">
        <v>700000</v>
      </c>
      <c r="O34" s="10"/>
      <c r="P34" s="10"/>
      <c r="Q34" s="6" t="s">
        <v>100</v>
      </c>
    </row>
    <row r="35" spans="1:17" s="15" customFormat="1" ht="36" customHeight="1">
      <c r="A35" s="92"/>
      <c r="B35" s="92"/>
      <c r="C35" s="90"/>
      <c r="D35" s="91"/>
      <c r="E35" s="13" t="s">
        <v>24</v>
      </c>
      <c r="F35" s="61"/>
      <c r="G35" s="5">
        <f aca="true" t="shared" si="8" ref="G35:P35">G34-G33</f>
        <v>700000</v>
      </c>
      <c r="H35" s="5">
        <f t="shared" si="8"/>
        <v>0</v>
      </c>
      <c r="I35" s="5">
        <f t="shared" si="8"/>
        <v>0</v>
      </c>
      <c r="J35" s="5">
        <f t="shared" si="8"/>
        <v>0</v>
      </c>
      <c r="K35" s="5">
        <f t="shared" si="8"/>
        <v>0</v>
      </c>
      <c r="L35" s="5">
        <f t="shared" si="8"/>
        <v>0</v>
      </c>
      <c r="M35" s="5">
        <f t="shared" si="8"/>
        <v>0</v>
      </c>
      <c r="N35" s="5">
        <f t="shared" si="8"/>
        <v>700000</v>
      </c>
      <c r="O35" s="5">
        <f t="shared" si="8"/>
        <v>0</v>
      </c>
      <c r="P35" s="5">
        <f t="shared" si="8"/>
        <v>0</v>
      </c>
      <c r="Q35" s="53"/>
    </row>
    <row r="36" spans="1:17" s="31" customFormat="1" ht="51" customHeight="1">
      <c r="A36" s="93" t="s">
        <v>57</v>
      </c>
      <c r="B36" s="93" t="s">
        <v>87</v>
      </c>
      <c r="C36" s="94" t="s">
        <v>34</v>
      </c>
      <c r="D36" s="91" t="s">
        <v>135</v>
      </c>
      <c r="E36" s="74" t="s">
        <v>7</v>
      </c>
      <c r="F36" s="58" t="s">
        <v>63</v>
      </c>
      <c r="G36" s="28">
        <v>5788000</v>
      </c>
      <c r="H36" s="28">
        <v>500000</v>
      </c>
      <c r="I36" s="28">
        <v>500000</v>
      </c>
      <c r="J36" s="29">
        <v>0</v>
      </c>
      <c r="K36" s="29">
        <v>5288000</v>
      </c>
      <c r="L36" s="28">
        <v>841146</v>
      </c>
      <c r="M36" s="28">
        <v>4446854</v>
      </c>
      <c r="N36" s="28">
        <v>0</v>
      </c>
      <c r="O36" s="28">
        <v>0</v>
      </c>
      <c r="P36" s="28"/>
      <c r="Q36" s="57"/>
    </row>
    <row r="37" spans="1:17" s="31" customFormat="1" ht="51" customHeight="1">
      <c r="A37" s="93"/>
      <c r="B37" s="93"/>
      <c r="C37" s="94"/>
      <c r="D37" s="91"/>
      <c r="E37" s="74" t="s">
        <v>8</v>
      </c>
      <c r="F37" s="58" t="s">
        <v>63</v>
      </c>
      <c r="G37" s="28">
        <v>5788000</v>
      </c>
      <c r="H37" s="28">
        <v>500000</v>
      </c>
      <c r="I37" s="28">
        <v>500000</v>
      </c>
      <c r="J37" s="29">
        <v>0</v>
      </c>
      <c r="K37" s="29">
        <v>5288000</v>
      </c>
      <c r="L37" s="28">
        <v>2356001</v>
      </c>
      <c r="M37" s="28">
        <v>2931999</v>
      </c>
      <c r="N37" s="28"/>
      <c r="O37" s="28"/>
      <c r="P37" s="28"/>
      <c r="Q37" s="73" t="s">
        <v>256</v>
      </c>
    </row>
    <row r="38" spans="1:17" s="31" customFormat="1" ht="35.25" customHeight="1">
      <c r="A38" s="93"/>
      <c r="B38" s="93"/>
      <c r="C38" s="94"/>
      <c r="D38" s="91"/>
      <c r="E38" s="74" t="s">
        <v>9</v>
      </c>
      <c r="F38" s="59"/>
      <c r="G38" s="37">
        <f aca="true" t="shared" si="9" ref="G38:P38">G37-G36</f>
        <v>0</v>
      </c>
      <c r="H38" s="37">
        <v>0</v>
      </c>
      <c r="I38" s="37">
        <f t="shared" si="9"/>
        <v>0</v>
      </c>
      <c r="J38" s="37">
        <f t="shared" si="9"/>
        <v>0</v>
      </c>
      <c r="K38" s="37">
        <f t="shared" si="9"/>
        <v>0</v>
      </c>
      <c r="L38" s="37">
        <f t="shared" si="9"/>
        <v>1514855</v>
      </c>
      <c r="M38" s="37">
        <f t="shared" si="9"/>
        <v>-1514855</v>
      </c>
      <c r="N38" s="37">
        <f t="shared" si="9"/>
        <v>0</v>
      </c>
      <c r="O38" s="37">
        <f t="shared" si="9"/>
        <v>0</v>
      </c>
      <c r="P38" s="37">
        <f t="shared" si="9"/>
        <v>0</v>
      </c>
      <c r="Q38" s="57"/>
    </row>
    <row r="39" spans="1:17" s="31" customFormat="1" ht="51" customHeight="1">
      <c r="A39" s="89" t="s">
        <v>14</v>
      </c>
      <c r="B39" s="89" t="s">
        <v>35</v>
      </c>
      <c r="C39" s="90" t="s">
        <v>36</v>
      </c>
      <c r="D39" s="91" t="s">
        <v>135</v>
      </c>
      <c r="E39" s="74" t="s">
        <v>7</v>
      </c>
      <c r="F39" s="58" t="s">
        <v>64</v>
      </c>
      <c r="G39" s="28">
        <v>9904985</v>
      </c>
      <c r="H39" s="28">
        <v>1074500</v>
      </c>
      <c r="I39" s="28">
        <v>743086</v>
      </c>
      <c r="J39" s="29">
        <v>331414</v>
      </c>
      <c r="K39" s="29">
        <v>6606299</v>
      </c>
      <c r="L39" s="28">
        <v>1750683</v>
      </c>
      <c r="M39" s="28">
        <v>4855616</v>
      </c>
      <c r="N39" s="28">
        <v>2224186</v>
      </c>
      <c r="O39" s="28">
        <v>0</v>
      </c>
      <c r="P39" s="28"/>
      <c r="Q39" s="57"/>
    </row>
    <row r="40" spans="1:17" s="31" customFormat="1" ht="51" customHeight="1">
      <c r="A40" s="89"/>
      <c r="B40" s="89"/>
      <c r="C40" s="90"/>
      <c r="D40" s="91"/>
      <c r="E40" s="74" t="s">
        <v>8</v>
      </c>
      <c r="F40" s="58" t="s">
        <v>64</v>
      </c>
      <c r="G40" s="28">
        <v>9904985</v>
      </c>
      <c r="H40" s="28">
        <v>1074500</v>
      </c>
      <c r="I40" s="28">
        <v>743086</v>
      </c>
      <c r="J40" s="29">
        <v>331414</v>
      </c>
      <c r="K40" s="29">
        <v>6606299</v>
      </c>
      <c r="L40" s="28">
        <v>2689189</v>
      </c>
      <c r="M40" s="28">
        <v>3917110</v>
      </c>
      <c r="N40" s="28">
        <v>2224186</v>
      </c>
      <c r="O40" s="28"/>
      <c r="P40" s="28"/>
      <c r="Q40" s="73" t="s">
        <v>185</v>
      </c>
    </row>
    <row r="41" spans="1:17" s="15" customFormat="1" ht="35.25" customHeight="1">
      <c r="A41" s="89"/>
      <c r="B41" s="89"/>
      <c r="C41" s="90"/>
      <c r="D41" s="91"/>
      <c r="E41" s="13" t="s">
        <v>9</v>
      </c>
      <c r="F41" s="61"/>
      <c r="G41" s="5">
        <f aca="true" t="shared" si="10" ref="G41:P41">G40-G39</f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938506</v>
      </c>
      <c r="M41" s="5">
        <f t="shared" si="10"/>
        <v>-938506</v>
      </c>
      <c r="N41" s="5">
        <f t="shared" si="10"/>
        <v>0</v>
      </c>
      <c r="O41" s="5">
        <f t="shared" si="10"/>
        <v>0</v>
      </c>
      <c r="P41" s="5">
        <f t="shared" si="10"/>
        <v>0</v>
      </c>
      <c r="Q41" s="53"/>
    </row>
    <row r="42" spans="1:17" s="36" customFormat="1" ht="45" customHeight="1">
      <c r="A42" s="87" t="s">
        <v>15</v>
      </c>
      <c r="B42" s="88" t="s">
        <v>37</v>
      </c>
      <c r="C42" s="85" t="s">
        <v>52</v>
      </c>
      <c r="D42" s="82" t="s">
        <v>136</v>
      </c>
      <c r="E42" s="74" t="s">
        <v>7</v>
      </c>
      <c r="F42" s="58" t="s">
        <v>211</v>
      </c>
      <c r="G42" s="28">
        <v>55362140</v>
      </c>
      <c r="H42" s="28">
        <v>13683853</v>
      </c>
      <c r="I42" s="28">
        <v>13215362</v>
      </c>
      <c r="J42" s="29">
        <v>468491</v>
      </c>
      <c r="K42" s="29">
        <v>10990336</v>
      </c>
      <c r="L42" s="28">
        <v>3211081</v>
      </c>
      <c r="M42" s="28">
        <v>7779255</v>
      </c>
      <c r="N42" s="28">
        <v>16514000</v>
      </c>
      <c r="O42" s="28">
        <v>14173951</v>
      </c>
      <c r="P42" s="28"/>
      <c r="Q42" s="52"/>
    </row>
    <row r="43" spans="1:17" s="36" customFormat="1" ht="45" customHeight="1">
      <c r="A43" s="87"/>
      <c r="B43" s="88"/>
      <c r="C43" s="85"/>
      <c r="D43" s="82"/>
      <c r="E43" s="74" t="s">
        <v>8</v>
      </c>
      <c r="F43" s="58" t="s">
        <v>212</v>
      </c>
      <c r="G43" s="28">
        <v>55362140</v>
      </c>
      <c r="H43" s="28">
        <v>13683853</v>
      </c>
      <c r="I43" s="28">
        <v>13527097</v>
      </c>
      <c r="J43" s="29">
        <v>156756</v>
      </c>
      <c r="K43" s="29">
        <v>10990336</v>
      </c>
      <c r="L43" s="28">
        <v>7785373</v>
      </c>
      <c r="M43" s="28">
        <v>3204963</v>
      </c>
      <c r="N43" s="28">
        <v>16514000</v>
      </c>
      <c r="O43" s="28">
        <v>14173951</v>
      </c>
      <c r="P43" s="28"/>
      <c r="Q43" s="72" t="s">
        <v>178</v>
      </c>
    </row>
    <row r="44" spans="1:17" s="36" customFormat="1" ht="36" customHeight="1">
      <c r="A44" s="87"/>
      <c r="B44" s="88"/>
      <c r="C44" s="85"/>
      <c r="D44" s="82"/>
      <c r="E44" s="74" t="s">
        <v>9</v>
      </c>
      <c r="F44" s="59"/>
      <c r="G44" s="5">
        <f aca="true" t="shared" si="11" ref="G44:P44">G43-G42</f>
        <v>0</v>
      </c>
      <c r="H44" s="5">
        <f t="shared" si="11"/>
        <v>0</v>
      </c>
      <c r="I44" s="5">
        <f t="shared" si="11"/>
        <v>311735</v>
      </c>
      <c r="J44" s="5">
        <f t="shared" si="11"/>
        <v>-311735</v>
      </c>
      <c r="K44" s="5">
        <f t="shared" si="11"/>
        <v>0</v>
      </c>
      <c r="L44" s="5">
        <f t="shared" si="11"/>
        <v>4574292</v>
      </c>
      <c r="M44" s="5">
        <f t="shared" si="11"/>
        <v>-4574292</v>
      </c>
      <c r="N44" s="5">
        <f t="shared" si="11"/>
        <v>0</v>
      </c>
      <c r="O44" s="5">
        <f t="shared" si="11"/>
        <v>0</v>
      </c>
      <c r="P44" s="5">
        <f t="shared" si="11"/>
        <v>0</v>
      </c>
      <c r="Q44" s="52"/>
    </row>
    <row r="45" spans="1:17" s="36" customFormat="1" ht="48.75" customHeight="1">
      <c r="A45" s="87"/>
      <c r="B45" s="88"/>
      <c r="C45" s="85" t="s">
        <v>38</v>
      </c>
      <c r="D45" s="82" t="s">
        <v>136</v>
      </c>
      <c r="E45" s="74" t="s">
        <v>7</v>
      </c>
      <c r="F45" s="58" t="s">
        <v>213</v>
      </c>
      <c r="G45" s="28">
        <v>16004000</v>
      </c>
      <c r="H45" s="28">
        <v>1102477</v>
      </c>
      <c r="I45" s="28">
        <v>978652</v>
      </c>
      <c r="J45" s="29">
        <v>123825</v>
      </c>
      <c r="K45" s="29">
        <v>4983333</v>
      </c>
      <c r="L45" s="28">
        <v>7785</v>
      </c>
      <c r="M45" s="28">
        <v>4975548</v>
      </c>
      <c r="N45" s="28">
        <v>3610000</v>
      </c>
      <c r="O45" s="28">
        <v>6308190</v>
      </c>
      <c r="P45" s="29">
        <v>0</v>
      </c>
      <c r="Q45" s="52"/>
    </row>
    <row r="46" spans="1:17" s="36" customFormat="1" ht="51" customHeight="1">
      <c r="A46" s="87"/>
      <c r="B46" s="88"/>
      <c r="C46" s="85"/>
      <c r="D46" s="82"/>
      <c r="E46" s="74" t="s">
        <v>8</v>
      </c>
      <c r="F46" s="58" t="s">
        <v>214</v>
      </c>
      <c r="G46" s="28">
        <v>16004000</v>
      </c>
      <c r="H46" s="28">
        <v>1102477</v>
      </c>
      <c r="I46" s="28">
        <v>978652</v>
      </c>
      <c r="J46" s="29">
        <v>123825</v>
      </c>
      <c r="K46" s="29">
        <v>4983333</v>
      </c>
      <c r="L46" s="28">
        <v>26301</v>
      </c>
      <c r="M46" s="28">
        <v>4957032</v>
      </c>
      <c r="N46" s="28">
        <v>3610000</v>
      </c>
      <c r="O46" s="28">
        <v>6308190</v>
      </c>
      <c r="P46" s="29"/>
      <c r="Q46" s="72" t="s">
        <v>179</v>
      </c>
    </row>
    <row r="47" spans="1:17" s="36" customFormat="1" ht="51" customHeight="1">
      <c r="A47" s="87"/>
      <c r="B47" s="88"/>
      <c r="C47" s="85"/>
      <c r="D47" s="82"/>
      <c r="E47" s="74" t="s">
        <v>9</v>
      </c>
      <c r="F47" s="59"/>
      <c r="G47" s="5">
        <f aca="true" t="shared" si="12" ref="G47:P47">G46-G45</f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  <c r="K47" s="5">
        <f t="shared" si="12"/>
        <v>0</v>
      </c>
      <c r="L47" s="5">
        <f t="shared" si="12"/>
        <v>18516</v>
      </c>
      <c r="M47" s="5">
        <f t="shared" si="12"/>
        <v>-18516</v>
      </c>
      <c r="N47" s="5">
        <f t="shared" si="12"/>
        <v>0</v>
      </c>
      <c r="O47" s="5">
        <f t="shared" si="12"/>
        <v>0</v>
      </c>
      <c r="P47" s="5">
        <f t="shared" si="12"/>
        <v>0</v>
      </c>
      <c r="Q47" s="52"/>
    </row>
    <row r="48" spans="1:17" s="36" customFormat="1" ht="72.75" customHeight="1">
      <c r="A48" s="87" t="s">
        <v>48</v>
      </c>
      <c r="B48" s="88" t="s">
        <v>49</v>
      </c>
      <c r="C48" s="85" t="s">
        <v>53</v>
      </c>
      <c r="D48" s="82" t="s">
        <v>137</v>
      </c>
      <c r="E48" s="74" t="s">
        <v>7</v>
      </c>
      <c r="F48" s="58" t="s">
        <v>215</v>
      </c>
      <c r="G48" s="28">
        <v>8000000</v>
      </c>
      <c r="H48" s="28">
        <v>0</v>
      </c>
      <c r="I48" s="28">
        <v>0</v>
      </c>
      <c r="J48" s="29">
        <v>0</v>
      </c>
      <c r="K48" s="29">
        <v>2300000</v>
      </c>
      <c r="L48" s="28">
        <v>213475</v>
      </c>
      <c r="M48" s="28">
        <v>2086525</v>
      </c>
      <c r="N48" s="28">
        <v>2860000</v>
      </c>
      <c r="O48" s="28">
        <v>2840000</v>
      </c>
      <c r="P48" s="28"/>
      <c r="Q48" s="52"/>
    </row>
    <row r="49" spans="1:17" s="36" customFormat="1" ht="72.75" customHeight="1">
      <c r="A49" s="87"/>
      <c r="B49" s="88"/>
      <c r="C49" s="85"/>
      <c r="D49" s="82"/>
      <c r="E49" s="74" t="s">
        <v>8</v>
      </c>
      <c r="F49" s="58" t="s">
        <v>216</v>
      </c>
      <c r="G49" s="28">
        <v>8000000</v>
      </c>
      <c r="H49" s="28"/>
      <c r="I49" s="28"/>
      <c r="J49" s="29"/>
      <c r="K49" s="29">
        <v>2300000</v>
      </c>
      <c r="L49" s="28">
        <v>234015</v>
      </c>
      <c r="M49" s="28">
        <v>2065985</v>
      </c>
      <c r="N49" s="28">
        <v>2860000</v>
      </c>
      <c r="O49" s="28">
        <v>2840000</v>
      </c>
      <c r="P49" s="28"/>
      <c r="Q49" s="72" t="s">
        <v>101</v>
      </c>
    </row>
    <row r="50" spans="1:17" s="36" customFormat="1" ht="72.75" customHeight="1">
      <c r="A50" s="87"/>
      <c r="B50" s="88"/>
      <c r="C50" s="85"/>
      <c r="D50" s="82"/>
      <c r="E50" s="74" t="s">
        <v>9</v>
      </c>
      <c r="F50" s="59"/>
      <c r="G50" s="5">
        <f aca="true" t="shared" si="13" ref="G50:P50">G49-G48</f>
        <v>0</v>
      </c>
      <c r="H50" s="5">
        <f t="shared" si="13"/>
        <v>0</v>
      </c>
      <c r="I50" s="5">
        <f t="shared" si="13"/>
        <v>0</v>
      </c>
      <c r="J50" s="5">
        <f t="shared" si="13"/>
        <v>0</v>
      </c>
      <c r="K50" s="5">
        <f t="shared" si="13"/>
        <v>0</v>
      </c>
      <c r="L50" s="5">
        <f t="shared" si="13"/>
        <v>20540</v>
      </c>
      <c r="M50" s="5">
        <f t="shared" si="13"/>
        <v>-20540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2"/>
    </row>
    <row r="51" spans="1:17" s="36" customFormat="1" ht="72.75" customHeight="1">
      <c r="A51" s="88" t="s">
        <v>97</v>
      </c>
      <c r="B51" s="88" t="s">
        <v>88</v>
      </c>
      <c r="C51" s="85" t="s">
        <v>54</v>
      </c>
      <c r="D51" s="82" t="s">
        <v>138</v>
      </c>
      <c r="E51" s="74" t="s">
        <v>7</v>
      </c>
      <c r="F51" s="58" t="s">
        <v>217</v>
      </c>
      <c r="G51" s="39">
        <f>SUM(H51,K51,N51,O51,P51)</f>
        <v>525140</v>
      </c>
      <c r="H51" s="39">
        <v>525140</v>
      </c>
      <c r="I51" s="39">
        <v>262573</v>
      </c>
      <c r="J51" s="39">
        <v>262567</v>
      </c>
      <c r="K51" s="39"/>
      <c r="L51" s="39"/>
      <c r="M51" s="39">
        <f>K51-L51</f>
        <v>0</v>
      </c>
      <c r="N51" s="39"/>
      <c r="O51" s="39"/>
      <c r="P51" s="39"/>
      <c r="Q51" s="52"/>
    </row>
    <row r="52" spans="1:17" s="36" customFormat="1" ht="72.75" customHeight="1">
      <c r="A52" s="88"/>
      <c r="B52" s="88"/>
      <c r="C52" s="85"/>
      <c r="D52" s="82"/>
      <c r="E52" s="74" t="s">
        <v>8</v>
      </c>
      <c r="F52" s="58" t="s">
        <v>217</v>
      </c>
      <c r="G52" s="39">
        <f>SUM(H52,K52,N52,O52,P52)</f>
        <v>525140</v>
      </c>
      <c r="H52" s="39">
        <v>525140</v>
      </c>
      <c r="I52" s="39">
        <v>262573</v>
      </c>
      <c r="J52" s="39">
        <f>H52-I52</f>
        <v>262567</v>
      </c>
      <c r="K52" s="39"/>
      <c r="L52" s="39"/>
      <c r="M52" s="39">
        <f>K52-L52</f>
        <v>0</v>
      </c>
      <c r="N52" s="39"/>
      <c r="O52" s="39"/>
      <c r="P52" s="39"/>
      <c r="Q52" s="72" t="s">
        <v>50</v>
      </c>
    </row>
    <row r="53" spans="1:17" s="36" customFormat="1" ht="72.75" customHeight="1">
      <c r="A53" s="88"/>
      <c r="B53" s="88"/>
      <c r="C53" s="85"/>
      <c r="D53" s="82"/>
      <c r="E53" s="74" t="s">
        <v>9</v>
      </c>
      <c r="F53" s="59"/>
      <c r="G53" s="5">
        <f aca="true" t="shared" si="14" ref="G53:P53">G52-G51</f>
        <v>0</v>
      </c>
      <c r="H53" s="5">
        <f t="shared" si="14"/>
        <v>0</v>
      </c>
      <c r="I53" s="5">
        <f t="shared" si="14"/>
        <v>0</v>
      </c>
      <c r="J53" s="5">
        <f t="shared" si="14"/>
        <v>0</v>
      </c>
      <c r="K53" s="5">
        <f t="shared" si="14"/>
        <v>0</v>
      </c>
      <c r="L53" s="5">
        <f t="shared" si="14"/>
        <v>0</v>
      </c>
      <c r="M53" s="5">
        <f t="shared" si="14"/>
        <v>0</v>
      </c>
      <c r="N53" s="5">
        <f t="shared" si="14"/>
        <v>0</v>
      </c>
      <c r="O53" s="5">
        <f t="shared" si="14"/>
        <v>0</v>
      </c>
      <c r="P53" s="5">
        <f t="shared" si="14"/>
        <v>0</v>
      </c>
      <c r="Q53" s="52"/>
    </row>
    <row r="54" spans="1:17" s="36" customFormat="1" ht="72.75" customHeight="1">
      <c r="A54" s="88"/>
      <c r="B54" s="88"/>
      <c r="C54" s="85" t="s">
        <v>232</v>
      </c>
      <c r="D54" s="82" t="s">
        <v>138</v>
      </c>
      <c r="E54" s="74" t="s">
        <v>7</v>
      </c>
      <c r="F54" s="58" t="s">
        <v>65</v>
      </c>
      <c r="G54" s="39">
        <f>SUM(H54,K54,N54,O54,P54)</f>
        <v>810000</v>
      </c>
      <c r="H54" s="39"/>
      <c r="I54" s="39"/>
      <c r="J54" s="39">
        <f>H54-I54</f>
        <v>0</v>
      </c>
      <c r="K54" s="39">
        <v>810000</v>
      </c>
      <c r="L54" s="39">
        <v>402552</v>
      </c>
      <c r="M54" s="39">
        <f>K54-L54</f>
        <v>407448</v>
      </c>
      <c r="N54" s="39"/>
      <c r="O54" s="39"/>
      <c r="P54" s="39"/>
      <c r="Q54" s="52"/>
    </row>
    <row r="55" spans="1:17" s="36" customFormat="1" ht="72.75" customHeight="1">
      <c r="A55" s="88"/>
      <c r="B55" s="88"/>
      <c r="C55" s="85"/>
      <c r="D55" s="82"/>
      <c r="E55" s="74" t="s">
        <v>8</v>
      </c>
      <c r="F55" s="58" t="s">
        <v>65</v>
      </c>
      <c r="G55" s="39">
        <f>SUM(H55,K55,N55,O55,P55)</f>
        <v>810000</v>
      </c>
      <c r="H55" s="39"/>
      <c r="I55" s="39"/>
      <c r="J55" s="39">
        <f>H55-I55</f>
        <v>0</v>
      </c>
      <c r="K55" s="39">
        <v>810000</v>
      </c>
      <c r="L55" s="39">
        <v>402552</v>
      </c>
      <c r="M55" s="39">
        <f>K55-L55</f>
        <v>407448</v>
      </c>
      <c r="N55" s="39"/>
      <c r="O55" s="39"/>
      <c r="P55" s="39"/>
      <c r="Q55" s="40" t="s">
        <v>47</v>
      </c>
    </row>
    <row r="56" spans="1:17" s="36" customFormat="1" ht="72.75" customHeight="1">
      <c r="A56" s="88"/>
      <c r="B56" s="88"/>
      <c r="C56" s="85"/>
      <c r="D56" s="82"/>
      <c r="E56" s="74" t="s">
        <v>9</v>
      </c>
      <c r="F56" s="59"/>
      <c r="G56" s="5">
        <f aca="true" t="shared" si="15" ref="G56:P56">G55-G54</f>
        <v>0</v>
      </c>
      <c r="H56" s="5">
        <f t="shared" si="15"/>
        <v>0</v>
      </c>
      <c r="I56" s="5">
        <f t="shared" si="15"/>
        <v>0</v>
      </c>
      <c r="J56" s="5">
        <f t="shared" si="15"/>
        <v>0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si="15"/>
        <v>0</v>
      </c>
      <c r="Q56" s="52"/>
    </row>
    <row r="57" spans="1:17" s="7" customFormat="1" ht="72.75" customHeight="1">
      <c r="A57" s="80" t="s">
        <v>16</v>
      </c>
      <c r="B57" s="80" t="s">
        <v>90</v>
      </c>
      <c r="C57" s="81" t="s">
        <v>39</v>
      </c>
      <c r="D57" s="82" t="s">
        <v>139</v>
      </c>
      <c r="E57" s="74" t="s">
        <v>7</v>
      </c>
      <c r="F57" s="58" t="s">
        <v>218</v>
      </c>
      <c r="G57" s="10">
        <v>29537000</v>
      </c>
      <c r="H57" s="11">
        <v>3213020</v>
      </c>
      <c r="I57" s="11">
        <v>3213020</v>
      </c>
      <c r="J57" s="12">
        <v>0</v>
      </c>
      <c r="K57" s="12">
        <v>1338803</v>
      </c>
      <c r="L57" s="11">
        <v>724362</v>
      </c>
      <c r="M57" s="11">
        <v>614441</v>
      </c>
      <c r="N57" s="11">
        <v>2500000</v>
      </c>
      <c r="O57" s="11">
        <v>5000000</v>
      </c>
      <c r="P57" s="12">
        <v>17485177</v>
      </c>
      <c r="Q57" s="50"/>
    </row>
    <row r="58" spans="1:17" s="7" customFormat="1" ht="72.75" customHeight="1">
      <c r="A58" s="80"/>
      <c r="B58" s="80"/>
      <c r="C58" s="81"/>
      <c r="D58" s="82"/>
      <c r="E58" s="13" t="s">
        <v>8</v>
      </c>
      <c r="F58" s="58" t="s">
        <v>219</v>
      </c>
      <c r="G58" s="10">
        <v>29537000</v>
      </c>
      <c r="H58" s="11">
        <v>3213020</v>
      </c>
      <c r="I58" s="11">
        <v>3213020</v>
      </c>
      <c r="J58" s="11">
        <v>0</v>
      </c>
      <c r="K58" s="11">
        <v>1338803</v>
      </c>
      <c r="L58" s="11">
        <v>724362</v>
      </c>
      <c r="M58" s="11">
        <v>614441</v>
      </c>
      <c r="N58" s="32">
        <v>2834000</v>
      </c>
      <c r="O58" s="32">
        <v>5000000</v>
      </c>
      <c r="P58" s="32">
        <v>17151177</v>
      </c>
      <c r="Q58" s="6" t="s">
        <v>257</v>
      </c>
    </row>
    <row r="59" spans="1:17" s="7" customFormat="1" ht="72.75" customHeight="1">
      <c r="A59" s="80"/>
      <c r="B59" s="80"/>
      <c r="C59" s="81"/>
      <c r="D59" s="82"/>
      <c r="E59" s="13" t="s">
        <v>9</v>
      </c>
      <c r="F59" s="61"/>
      <c r="G59" s="5">
        <f aca="true" t="shared" si="16" ref="G59:P59">G58-G57</f>
        <v>0</v>
      </c>
      <c r="H59" s="5">
        <f t="shared" si="16"/>
        <v>0</v>
      </c>
      <c r="I59" s="5">
        <f t="shared" si="16"/>
        <v>0</v>
      </c>
      <c r="J59" s="5">
        <f t="shared" si="16"/>
        <v>0</v>
      </c>
      <c r="K59" s="5">
        <f t="shared" si="16"/>
        <v>0</v>
      </c>
      <c r="L59" s="5">
        <f t="shared" si="16"/>
        <v>0</v>
      </c>
      <c r="M59" s="5">
        <f t="shared" si="16"/>
        <v>0</v>
      </c>
      <c r="N59" s="5">
        <f t="shared" si="16"/>
        <v>334000</v>
      </c>
      <c r="O59" s="5">
        <f t="shared" si="16"/>
        <v>0</v>
      </c>
      <c r="P59" s="5">
        <f t="shared" si="16"/>
        <v>-334000</v>
      </c>
      <c r="Q59" s="50"/>
    </row>
    <row r="60" spans="1:17" s="7" customFormat="1" ht="51" customHeight="1">
      <c r="A60" s="80"/>
      <c r="B60" s="80"/>
      <c r="C60" s="81" t="s">
        <v>17</v>
      </c>
      <c r="D60" s="82" t="s">
        <v>139</v>
      </c>
      <c r="E60" s="13" t="s">
        <v>7</v>
      </c>
      <c r="F60" s="62" t="s">
        <v>66</v>
      </c>
      <c r="G60" s="10">
        <v>8000000</v>
      </c>
      <c r="H60" s="11">
        <v>335156</v>
      </c>
      <c r="I60" s="11">
        <v>143151</v>
      </c>
      <c r="J60" s="12">
        <v>192005</v>
      </c>
      <c r="K60" s="12">
        <v>1591280</v>
      </c>
      <c r="L60" s="11">
        <v>1300</v>
      </c>
      <c r="M60" s="11">
        <v>1589980</v>
      </c>
      <c r="N60" s="11">
        <v>1073000</v>
      </c>
      <c r="O60" s="11">
        <v>5000564</v>
      </c>
      <c r="P60" s="10"/>
      <c r="Q60" s="75"/>
    </row>
    <row r="61" spans="1:17" s="7" customFormat="1" ht="51" customHeight="1">
      <c r="A61" s="80"/>
      <c r="B61" s="80"/>
      <c r="C61" s="81"/>
      <c r="D61" s="82"/>
      <c r="E61" s="13" t="s">
        <v>8</v>
      </c>
      <c r="F61" s="62" t="s">
        <v>67</v>
      </c>
      <c r="G61" s="33">
        <v>8000000</v>
      </c>
      <c r="H61" s="11">
        <v>335156</v>
      </c>
      <c r="I61" s="11">
        <v>143151</v>
      </c>
      <c r="J61" s="11">
        <v>192005</v>
      </c>
      <c r="K61" s="11">
        <v>1591280</v>
      </c>
      <c r="L61" s="11">
        <v>1300</v>
      </c>
      <c r="M61" s="11">
        <v>1589980</v>
      </c>
      <c r="N61" s="11">
        <v>1073000</v>
      </c>
      <c r="O61" s="11">
        <v>5000564</v>
      </c>
      <c r="P61" s="34"/>
      <c r="Q61" s="54" t="s">
        <v>266</v>
      </c>
    </row>
    <row r="62" spans="1:17" s="7" customFormat="1" ht="51" customHeight="1">
      <c r="A62" s="80"/>
      <c r="B62" s="80"/>
      <c r="C62" s="81"/>
      <c r="D62" s="82"/>
      <c r="E62" s="13" t="s">
        <v>9</v>
      </c>
      <c r="F62" s="61"/>
      <c r="G62" s="5">
        <f aca="true" t="shared" si="17" ref="G62:P62">G61-G60</f>
        <v>0</v>
      </c>
      <c r="H62" s="5">
        <f t="shared" si="17"/>
        <v>0</v>
      </c>
      <c r="I62" s="5">
        <f t="shared" si="17"/>
        <v>0</v>
      </c>
      <c r="J62" s="5">
        <f t="shared" si="17"/>
        <v>0</v>
      </c>
      <c r="K62" s="5">
        <f t="shared" si="17"/>
        <v>0</v>
      </c>
      <c r="L62" s="5">
        <f t="shared" si="17"/>
        <v>0</v>
      </c>
      <c r="M62" s="5">
        <f t="shared" si="17"/>
        <v>0</v>
      </c>
      <c r="N62" s="5">
        <f t="shared" si="17"/>
        <v>0</v>
      </c>
      <c r="O62" s="5">
        <f t="shared" si="17"/>
        <v>0</v>
      </c>
      <c r="P62" s="5">
        <f t="shared" si="17"/>
        <v>0</v>
      </c>
      <c r="Q62" s="50"/>
    </row>
    <row r="63" spans="1:17" s="36" customFormat="1" ht="51" customHeight="1">
      <c r="A63" s="84"/>
      <c r="B63" s="84"/>
      <c r="C63" s="85" t="s">
        <v>233</v>
      </c>
      <c r="D63" s="82" t="s">
        <v>139</v>
      </c>
      <c r="E63" s="74" t="s">
        <v>7</v>
      </c>
      <c r="F63" s="73" t="s">
        <v>99</v>
      </c>
      <c r="G63" s="28">
        <v>10000000</v>
      </c>
      <c r="H63" s="28">
        <v>0</v>
      </c>
      <c r="I63" s="28">
        <v>0</v>
      </c>
      <c r="J63" s="29">
        <v>0</v>
      </c>
      <c r="K63" s="29">
        <v>531000</v>
      </c>
      <c r="L63" s="28">
        <v>0</v>
      </c>
      <c r="M63" s="28">
        <v>531000</v>
      </c>
      <c r="N63" s="28">
        <v>2500000</v>
      </c>
      <c r="O63" s="28">
        <v>6969000</v>
      </c>
      <c r="P63" s="29">
        <v>0</v>
      </c>
      <c r="Q63" s="52"/>
    </row>
    <row r="64" spans="1:17" s="36" customFormat="1" ht="51" customHeight="1">
      <c r="A64" s="84"/>
      <c r="B64" s="84"/>
      <c r="C64" s="85"/>
      <c r="D64" s="82"/>
      <c r="E64" s="74" t="s">
        <v>8</v>
      </c>
      <c r="F64" s="73" t="s">
        <v>220</v>
      </c>
      <c r="G64" s="28">
        <v>10000000</v>
      </c>
      <c r="H64" s="28">
        <v>0</v>
      </c>
      <c r="I64" s="28">
        <v>0</v>
      </c>
      <c r="J64" s="29">
        <v>0</v>
      </c>
      <c r="K64" s="29">
        <v>531000</v>
      </c>
      <c r="L64" s="28">
        <v>0</v>
      </c>
      <c r="M64" s="28">
        <v>531000</v>
      </c>
      <c r="N64" s="28">
        <v>2500000</v>
      </c>
      <c r="O64" s="28">
        <v>6969000</v>
      </c>
      <c r="P64" s="29">
        <v>0</v>
      </c>
      <c r="Q64" s="72" t="s">
        <v>102</v>
      </c>
    </row>
    <row r="65" spans="1:17" s="36" customFormat="1" ht="51" customHeight="1">
      <c r="A65" s="84"/>
      <c r="B65" s="84"/>
      <c r="C65" s="85"/>
      <c r="D65" s="82"/>
      <c r="E65" s="74" t="s">
        <v>9</v>
      </c>
      <c r="F65" s="59"/>
      <c r="G65" s="5">
        <f aca="true" t="shared" si="18" ref="G65:P65">G64-G63</f>
        <v>0</v>
      </c>
      <c r="H65" s="5">
        <f t="shared" si="18"/>
        <v>0</v>
      </c>
      <c r="I65" s="5">
        <f t="shared" si="18"/>
        <v>0</v>
      </c>
      <c r="J65" s="5">
        <f t="shared" si="18"/>
        <v>0</v>
      </c>
      <c r="K65" s="5">
        <f t="shared" si="18"/>
        <v>0</v>
      </c>
      <c r="L65" s="5">
        <f t="shared" si="18"/>
        <v>0</v>
      </c>
      <c r="M65" s="5">
        <f t="shared" si="18"/>
        <v>0</v>
      </c>
      <c r="N65" s="5">
        <f t="shared" si="18"/>
        <v>0</v>
      </c>
      <c r="O65" s="5">
        <f t="shared" si="18"/>
        <v>0</v>
      </c>
      <c r="P65" s="5">
        <f t="shared" si="18"/>
        <v>0</v>
      </c>
      <c r="Q65" s="52"/>
    </row>
    <row r="66" spans="1:17" s="7" customFormat="1" ht="51" customHeight="1">
      <c r="A66" s="80" t="s">
        <v>96</v>
      </c>
      <c r="B66" s="80" t="s">
        <v>89</v>
      </c>
      <c r="C66" s="81" t="s">
        <v>234</v>
      </c>
      <c r="D66" s="82" t="s">
        <v>140</v>
      </c>
      <c r="E66" s="13" t="s">
        <v>7</v>
      </c>
      <c r="F66" s="62" t="s">
        <v>68</v>
      </c>
      <c r="G66" s="17">
        <v>264318000</v>
      </c>
      <c r="H66" s="11">
        <v>234560000</v>
      </c>
      <c r="I66" s="11">
        <v>234270738</v>
      </c>
      <c r="J66" s="12">
        <v>289262</v>
      </c>
      <c r="K66" s="12">
        <v>17296000</v>
      </c>
      <c r="L66" s="11">
        <v>7902430</v>
      </c>
      <c r="M66" s="11">
        <v>9393570</v>
      </c>
      <c r="N66" s="11">
        <v>12462000</v>
      </c>
      <c r="O66" s="11">
        <v>0</v>
      </c>
      <c r="P66" s="10"/>
      <c r="Q66" s="50"/>
    </row>
    <row r="67" spans="1:17" s="7" customFormat="1" ht="51" customHeight="1">
      <c r="A67" s="80"/>
      <c r="B67" s="86"/>
      <c r="C67" s="81"/>
      <c r="D67" s="82"/>
      <c r="E67" s="13" t="s">
        <v>8</v>
      </c>
      <c r="F67" s="62" t="s">
        <v>68</v>
      </c>
      <c r="G67" s="17">
        <v>264318000</v>
      </c>
      <c r="H67" s="11">
        <v>234560000</v>
      </c>
      <c r="I67" s="11">
        <v>234270738</v>
      </c>
      <c r="J67" s="12">
        <v>289262</v>
      </c>
      <c r="K67" s="12">
        <v>17296000</v>
      </c>
      <c r="L67" s="11">
        <v>10006954</v>
      </c>
      <c r="M67" s="11">
        <v>7289046</v>
      </c>
      <c r="N67" s="11">
        <v>12462000</v>
      </c>
      <c r="O67" s="11">
        <v>0</v>
      </c>
      <c r="P67" s="10"/>
      <c r="Q67" s="8" t="s">
        <v>186</v>
      </c>
    </row>
    <row r="68" spans="1:17" s="7" customFormat="1" ht="51" customHeight="1">
      <c r="A68" s="80"/>
      <c r="B68" s="86"/>
      <c r="C68" s="81"/>
      <c r="D68" s="82"/>
      <c r="E68" s="13" t="s">
        <v>9</v>
      </c>
      <c r="F68" s="61"/>
      <c r="G68" s="5">
        <f aca="true" t="shared" si="19" ref="G68:P68">G67-G66</f>
        <v>0</v>
      </c>
      <c r="H68" s="5">
        <f t="shared" si="19"/>
        <v>0</v>
      </c>
      <c r="I68" s="5">
        <f t="shared" si="19"/>
        <v>0</v>
      </c>
      <c r="J68" s="5">
        <f t="shared" si="19"/>
        <v>0</v>
      </c>
      <c r="K68" s="5">
        <f t="shared" si="19"/>
        <v>0</v>
      </c>
      <c r="L68" s="5">
        <f t="shared" si="19"/>
        <v>2104524</v>
      </c>
      <c r="M68" s="5">
        <f t="shared" si="19"/>
        <v>-2104524</v>
      </c>
      <c r="N68" s="5">
        <f t="shared" si="19"/>
        <v>0</v>
      </c>
      <c r="O68" s="5">
        <f t="shared" si="19"/>
        <v>0</v>
      </c>
      <c r="P68" s="5">
        <f t="shared" si="19"/>
        <v>0</v>
      </c>
      <c r="Q68" s="50"/>
    </row>
    <row r="69" spans="1:17" s="7" customFormat="1" ht="43.5" customHeight="1">
      <c r="A69" s="80"/>
      <c r="B69" s="86"/>
      <c r="C69" s="81" t="s">
        <v>55</v>
      </c>
      <c r="D69" s="82" t="s">
        <v>140</v>
      </c>
      <c r="E69" s="13" t="s">
        <v>7</v>
      </c>
      <c r="F69" s="62" t="s">
        <v>69</v>
      </c>
      <c r="G69" s="10">
        <v>178903000</v>
      </c>
      <c r="H69" s="11">
        <v>133312000</v>
      </c>
      <c r="I69" s="11">
        <v>130204059</v>
      </c>
      <c r="J69" s="12">
        <v>3107941</v>
      </c>
      <c r="K69" s="12">
        <v>18000000</v>
      </c>
      <c r="L69" s="11">
        <v>9453731</v>
      </c>
      <c r="M69" s="11">
        <v>8546269</v>
      </c>
      <c r="N69" s="11">
        <v>14000000</v>
      </c>
      <c r="O69" s="11">
        <v>13591000</v>
      </c>
      <c r="P69" s="10"/>
      <c r="Q69" s="50"/>
    </row>
    <row r="70" spans="1:17" s="7" customFormat="1" ht="43.5" customHeight="1">
      <c r="A70" s="80"/>
      <c r="B70" s="86"/>
      <c r="C70" s="81"/>
      <c r="D70" s="82"/>
      <c r="E70" s="13" t="s">
        <v>8</v>
      </c>
      <c r="F70" s="62" t="s">
        <v>69</v>
      </c>
      <c r="G70" s="10">
        <v>178903000</v>
      </c>
      <c r="H70" s="11">
        <v>133312000</v>
      </c>
      <c r="I70" s="11">
        <v>130204059</v>
      </c>
      <c r="J70" s="12">
        <v>3107941</v>
      </c>
      <c r="K70" s="12">
        <v>18000000</v>
      </c>
      <c r="L70" s="11">
        <v>9453731</v>
      </c>
      <c r="M70" s="11">
        <v>8546269</v>
      </c>
      <c r="N70" s="11">
        <v>14000000</v>
      </c>
      <c r="O70" s="11">
        <v>13591000</v>
      </c>
      <c r="P70" s="10"/>
      <c r="Q70" s="6" t="s">
        <v>187</v>
      </c>
    </row>
    <row r="71" spans="1:17" s="7" customFormat="1" ht="43.5" customHeight="1">
      <c r="A71" s="80"/>
      <c r="B71" s="86"/>
      <c r="C71" s="81"/>
      <c r="D71" s="82"/>
      <c r="E71" s="13" t="s">
        <v>9</v>
      </c>
      <c r="F71" s="61"/>
      <c r="G71" s="5">
        <f aca="true" t="shared" si="20" ref="G71:P71">G70-G69</f>
        <v>0</v>
      </c>
      <c r="H71" s="5">
        <f t="shared" si="20"/>
        <v>0</v>
      </c>
      <c r="I71" s="5">
        <f t="shared" si="20"/>
        <v>0</v>
      </c>
      <c r="J71" s="5">
        <f t="shared" si="20"/>
        <v>0</v>
      </c>
      <c r="K71" s="5">
        <f t="shared" si="20"/>
        <v>0</v>
      </c>
      <c r="L71" s="5">
        <f t="shared" si="20"/>
        <v>0</v>
      </c>
      <c r="M71" s="5">
        <f t="shared" si="20"/>
        <v>0</v>
      </c>
      <c r="N71" s="5">
        <f t="shared" si="20"/>
        <v>0</v>
      </c>
      <c r="O71" s="5">
        <f t="shared" si="20"/>
        <v>0</v>
      </c>
      <c r="P71" s="5">
        <f t="shared" si="20"/>
        <v>0</v>
      </c>
      <c r="Q71" s="50"/>
    </row>
    <row r="72" spans="1:18" s="7" customFormat="1" ht="43.5" customHeight="1">
      <c r="A72" s="80"/>
      <c r="B72" s="86"/>
      <c r="C72" s="81" t="s">
        <v>40</v>
      </c>
      <c r="D72" s="82" t="s">
        <v>140</v>
      </c>
      <c r="E72" s="13" t="s">
        <v>7</v>
      </c>
      <c r="F72" s="62" t="s">
        <v>70</v>
      </c>
      <c r="G72" s="10">
        <v>385100000</v>
      </c>
      <c r="H72" s="11">
        <v>18981000</v>
      </c>
      <c r="I72" s="11">
        <v>18981000</v>
      </c>
      <c r="J72" s="12">
        <v>0</v>
      </c>
      <c r="K72" s="12">
        <v>2999684</v>
      </c>
      <c r="L72" s="11">
        <v>1908714</v>
      </c>
      <c r="M72" s="11">
        <v>1090970</v>
      </c>
      <c r="N72" s="11">
        <v>0</v>
      </c>
      <c r="O72" s="11">
        <v>5000000</v>
      </c>
      <c r="P72" s="10">
        <v>358119316</v>
      </c>
      <c r="Q72" s="50"/>
      <c r="R72" s="9"/>
    </row>
    <row r="73" spans="1:18" s="7" customFormat="1" ht="43.5" customHeight="1">
      <c r="A73" s="80"/>
      <c r="B73" s="86"/>
      <c r="C73" s="81"/>
      <c r="D73" s="82"/>
      <c r="E73" s="13" t="s">
        <v>8</v>
      </c>
      <c r="F73" s="62" t="s">
        <v>70</v>
      </c>
      <c r="G73" s="63">
        <f>+H73+K73+N73+O73+P73</f>
        <v>385100000</v>
      </c>
      <c r="H73" s="63">
        <v>18981000</v>
      </c>
      <c r="I73" s="63">
        <v>18981000</v>
      </c>
      <c r="J73" s="63">
        <v>0</v>
      </c>
      <c r="K73" s="63">
        <v>2999684</v>
      </c>
      <c r="L73" s="63">
        <v>1908714</v>
      </c>
      <c r="M73" s="63">
        <v>1090970</v>
      </c>
      <c r="N73" s="63">
        <v>0</v>
      </c>
      <c r="O73" s="63">
        <f>11760000+5000000</f>
        <v>16760000</v>
      </c>
      <c r="P73" s="63">
        <f>-11760000+358119316</f>
        <v>346359316</v>
      </c>
      <c r="Q73" s="6" t="s">
        <v>188</v>
      </c>
      <c r="R73" s="9"/>
    </row>
    <row r="74" spans="1:17" s="7" customFormat="1" ht="43.5" customHeight="1">
      <c r="A74" s="80"/>
      <c r="B74" s="86"/>
      <c r="C74" s="81"/>
      <c r="D74" s="82"/>
      <c r="E74" s="13" t="s">
        <v>9</v>
      </c>
      <c r="F74" s="61"/>
      <c r="G74" s="5">
        <f aca="true" t="shared" si="21" ref="G74:P74">G73-G72</f>
        <v>0</v>
      </c>
      <c r="H74" s="5">
        <f t="shared" si="21"/>
        <v>0</v>
      </c>
      <c r="I74" s="5">
        <f t="shared" si="21"/>
        <v>0</v>
      </c>
      <c r="J74" s="5">
        <f t="shared" si="21"/>
        <v>0</v>
      </c>
      <c r="K74" s="5">
        <f t="shared" si="21"/>
        <v>0</v>
      </c>
      <c r="L74" s="5">
        <f t="shared" si="21"/>
        <v>0</v>
      </c>
      <c r="M74" s="5">
        <f t="shared" si="21"/>
        <v>0</v>
      </c>
      <c r="N74" s="5">
        <f t="shared" si="21"/>
        <v>0</v>
      </c>
      <c r="O74" s="5">
        <f t="shared" si="21"/>
        <v>11760000</v>
      </c>
      <c r="P74" s="5">
        <f t="shared" si="21"/>
        <v>-11760000</v>
      </c>
      <c r="Q74" s="50"/>
    </row>
    <row r="75" spans="1:17" s="7" customFormat="1" ht="43.5" customHeight="1">
      <c r="A75" s="80"/>
      <c r="B75" s="86"/>
      <c r="C75" s="81" t="s">
        <v>235</v>
      </c>
      <c r="D75" s="82" t="s">
        <v>140</v>
      </c>
      <c r="E75" s="13" t="s">
        <v>7</v>
      </c>
      <c r="F75" s="62" t="s">
        <v>71</v>
      </c>
      <c r="G75" s="10">
        <v>36000000</v>
      </c>
      <c r="H75" s="11">
        <v>3503856</v>
      </c>
      <c r="I75" s="11">
        <v>3503856</v>
      </c>
      <c r="J75" s="12">
        <v>0</v>
      </c>
      <c r="K75" s="12">
        <v>8000000</v>
      </c>
      <c r="L75" s="11">
        <v>7596365</v>
      </c>
      <c r="M75" s="11">
        <v>403635</v>
      </c>
      <c r="N75" s="11">
        <v>500000</v>
      </c>
      <c r="O75" s="11">
        <v>23996144</v>
      </c>
      <c r="P75" s="10"/>
      <c r="Q75" s="50"/>
    </row>
    <row r="76" spans="1:17" s="7" customFormat="1" ht="43.5" customHeight="1">
      <c r="A76" s="80"/>
      <c r="B76" s="86"/>
      <c r="C76" s="81"/>
      <c r="D76" s="82"/>
      <c r="E76" s="13" t="s">
        <v>8</v>
      </c>
      <c r="F76" s="62" t="s">
        <v>72</v>
      </c>
      <c r="G76" s="10">
        <v>36000000</v>
      </c>
      <c r="H76" s="11">
        <v>3503856</v>
      </c>
      <c r="I76" s="11">
        <v>3503856</v>
      </c>
      <c r="J76" s="12">
        <v>0</v>
      </c>
      <c r="K76" s="12">
        <v>8000000</v>
      </c>
      <c r="L76" s="11">
        <v>7992520</v>
      </c>
      <c r="M76" s="11">
        <v>7480</v>
      </c>
      <c r="N76" s="11">
        <v>4406840</v>
      </c>
      <c r="O76" s="11">
        <v>20089304</v>
      </c>
      <c r="P76" s="10"/>
      <c r="Q76" s="6" t="s">
        <v>59</v>
      </c>
    </row>
    <row r="77" spans="1:17" s="7" customFormat="1" ht="43.5" customHeight="1">
      <c r="A77" s="80"/>
      <c r="B77" s="86"/>
      <c r="C77" s="81"/>
      <c r="D77" s="82"/>
      <c r="E77" s="13" t="s">
        <v>9</v>
      </c>
      <c r="F77" s="61"/>
      <c r="G77" s="5">
        <f aca="true" t="shared" si="22" ref="G77:P77">G76-G75</f>
        <v>0</v>
      </c>
      <c r="H77" s="5">
        <f t="shared" si="22"/>
        <v>0</v>
      </c>
      <c r="I77" s="5">
        <f t="shared" si="22"/>
        <v>0</v>
      </c>
      <c r="J77" s="5">
        <f t="shared" si="22"/>
        <v>0</v>
      </c>
      <c r="K77" s="5">
        <f t="shared" si="22"/>
        <v>0</v>
      </c>
      <c r="L77" s="5">
        <f t="shared" si="22"/>
        <v>396155</v>
      </c>
      <c r="M77" s="5">
        <f t="shared" si="22"/>
        <v>-396155</v>
      </c>
      <c r="N77" s="5">
        <f t="shared" si="22"/>
        <v>3906840</v>
      </c>
      <c r="O77" s="5">
        <f t="shared" si="22"/>
        <v>-3906840</v>
      </c>
      <c r="P77" s="5">
        <f t="shared" si="22"/>
        <v>0</v>
      </c>
      <c r="Q77" s="50"/>
    </row>
    <row r="78" spans="1:17" s="7" customFormat="1" ht="51" customHeight="1">
      <c r="A78" s="80"/>
      <c r="B78" s="80" t="s">
        <v>41</v>
      </c>
      <c r="C78" s="81" t="s">
        <v>42</v>
      </c>
      <c r="D78" s="82" t="s">
        <v>140</v>
      </c>
      <c r="E78" s="13" t="s">
        <v>7</v>
      </c>
      <c r="F78" s="62" t="s">
        <v>73</v>
      </c>
      <c r="G78" s="10">
        <v>44200000</v>
      </c>
      <c r="H78" s="11">
        <v>1164000</v>
      </c>
      <c r="I78" s="11">
        <v>547420</v>
      </c>
      <c r="J78" s="12">
        <v>616580</v>
      </c>
      <c r="K78" s="12">
        <v>0</v>
      </c>
      <c r="L78" s="11">
        <v>0</v>
      </c>
      <c r="M78" s="11">
        <v>0</v>
      </c>
      <c r="N78" s="11">
        <v>10000000</v>
      </c>
      <c r="O78" s="11">
        <v>33036000</v>
      </c>
      <c r="P78" s="10"/>
      <c r="Q78" s="50"/>
    </row>
    <row r="79" spans="1:17" s="7" customFormat="1" ht="59.25" customHeight="1">
      <c r="A79" s="80"/>
      <c r="B79" s="80"/>
      <c r="C79" s="81"/>
      <c r="D79" s="82"/>
      <c r="E79" s="13" t="s">
        <v>8</v>
      </c>
      <c r="F79" s="62" t="s">
        <v>73</v>
      </c>
      <c r="G79" s="10">
        <v>44200000</v>
      </c>
      <c r="H79" s="11">
        <v>1164000</v>
      </c>
      <c r="I79" s="11">
        <v>777398</v>
      </c>
      <c r="J79" s="12">
        <v>386602</v>
      </c>
      <c r="K79" s="12">
        <v>0</v>
      </c>
      <c r="L79" s="11">
        <v>0</v>
      </c>
      <c r="M79" s="11">
        <v>0</v>
      </c>
      <c r="N79" s="11">
        <v>10000000</v>
      </c>
      <c r="O79" s="11">
        <v>33036000</v>
      </c>
      <c r="P79" s="10"/>
      <c r="Q79" s="6" t="s">
        <v>189</v>
      </c>
    </row>
    <row r="80" spans="1:17" s="7" customFormat="1" ht="26.25" customHeight="1">
      <c r="A80" s="80"/>
      <c r="B80" s="80"/>
      <c r="C80" s="81"/>
      <c r="D80" s="82"/>
      <c r="E80" s="13" t="s">
        <v>9</v>
      </c>
      <c r="F80" s="61"/>
      <c r="G80" s="5">
        <f aca="true" t="shared" si="23" ref="G80:P80">G79-G78</f>
        <v>0</v>
      </c>
      <c r="H80" s="5">
        <f t="shared" si="23"/>
        <v>0</v>
      </c>
      <c r="I80" s="5">
        <f t="shared" si="23"/>
        <v>229978</v>
      </c>
      <c r="J80" s="5">
        <f t="shared" si="23"/>
        <v>-229978</v>
      </c>
      <c r="K80" s="5">
        <f t="shared" si="23"/>
        <v>0</v>
      </c>
      <c r="L80" s="5">
        <f t="shared" si="23"/>
        <v>0</v>
      </c>
      <c r="M80" s="5">
        <f t="shared" si="23"/>
        <v>0</v>
      </c>
      <c r="N80" s="5">
        <f t="shared" si="23"/>
        <v>0</v>
      </c>
      <c r="O80" s="5">
        <f t="shared" si="23"/>
        <v>0</v>
      </c>
      <c r="P80" s="5">
        <f t="shared" si="23"/>
        <v>0</v>
      </c>
      <c r="Q80" s="50"/>
    </row>
    <row r="81" spans="1:17" s="7" customFormat="1" ht="51" customHeight="1">
      <c r="A81" s="80"/>
      <c r="B81" s="80"/>
      <c r="C81" s="81" t="s">
        <v>236</v>
      </c>
      <c r="D81" s="82" t="s">
        <v>140</v>
      </c>
      <c r="E81" s="13" t="s">
        <v>7</v>
      </c>
      <c r="F81" s="62" t="s">
        <v>74</v>
      </c>
      <c r="G81" s="10">
        <v>33400000</v>
      </c>
      <c r="H81" s="11">
        <v>24817700</v>
      </c>
      <c r="I81" s="11">
        <v>24534219</v>
      </c>
      <c r="J81" s="12">
        <v>283481</v>
      </c>
      <c r="K81" s="12">
        <v>4438326</v>
      </c>
      <c r="L81" s="11">
        <v>2320396</v>
      </c>
      <c r="M81" s="11">
        <v>2117930</v>
      </c>
      <c r="N81" s="11">
        <v>2612000</v>
      </c>
      <c r="O81" s="11">
        <v>1531974</v>
      </c>
      <c r="P81" s="10"/>
      <c r="Q81" s="50"/>
    </row>
    <row r="82" spans="1:17" s="7" customFormat="1" ht="51" customHeight="1">
      <c r="A82" s="80"/>
      <c r="B82" s="80"/>
      <c r="C82" s="81"/>
      <c r="D82" s="82"/>
      <c r="E82" s="13" t="s">
        <v>8</v>
      </c>
      <c r="F82" s="62" t="s">
        <v>74</v>
      </c>
      <c r="G82" s="10">
        <v>33400000</v>
      </c>
      <c r="H82" s="11">
        <v>24817700</v>
      </c>
      <c r="I82" s="11">
        <v>24817700</v>
      </c>
      <c r="J82" s="12">
        <v>0</v>
      </c>
      <c r="K82" s="12">
        <v>4438326</v>
      </c>
      <c r="L82" s="11">
        <v>2497322</v>
      </c>
      <c r="M82" s="11">
        <v>1941004</v>
      </c>
      <c r="N82" s="11">
        <v>3075555</v>
      </c>
      <c r="O82" s="11">
        <v>1068419</v>
      </c>
      <c r="P82" s="10"/>
      <c r="Q82" s="6" t="s">
        <v>190</v>
      </c>
    </row>
    <row r="83" spans="1:17" s="7" customFormat="1" ht="51" customHeight="1">
      <c r="A83" s="80"/>
      <c r="B83" s="80"/>
      <c r="C83" s="81"/>
      <c r="D83" s="82"/>
      <c r="E83" s="13" t="s">
        <v>9</v>
      </c>
      <c r="F83" s="61"/>
      <c r="G83" s="5">
        <f aca="true" t="shared" si="24" ref="G83:P83">G82-G81</f>
        <v>0</v>
      </c>
      <c r="H83" s="5">
        <f t="shared" si="24"/>
        <v>0</v>
      </c>
      <c r="I83" s="5">
        <f t="shared" si="24"/>
        <v>283481</v>
      </c>
      <c r="J83" s="5">
        <f t="shared" si="24"/>
        <v>-283481</v>
      </c>
      <c r="K83" s="5">
        <f t="shared" si="24"/>
        <v>0</v>
      </c>
      <c r="L83" s="5">
        <f t="shared" si="24"/>
        <v>176926</v>
      </c>
      <c r="M83" s="5">
        <f t="shared" si="24"/>
        <v>-176926</v>
      </c>
      <c r="N83" s="5">
        <f t="shared" si="24"/>
        <v>463555</v>
      </c>
      <c r="O83" s="5">
        <f t="shared" si="24"/>
        <v>-463555</v>
      </c>
      <c r="P83" s="5">
        <f t="shared" si="24"/>
        <v>0</v>
      </c>
      <c r="Q83" s="50"/>
    </row>
    <row r="84" spans="1:17" s="7" customFormat="1" ht="51" customHeight="1">
      <c r="A84" s="80"/>
      <c r="B84" s="80"/>
      <c r="C84" s="81" t="s">
        <v>237</v>
      </c>
      <c r="D84" s="82" t="s">
        <v>140</v>
      </c>
      <c r="E84" s="13" t="s">
        <v>7</v>
      </c>
      <c r="F84" s="62" t="s">
        <v>75</v>
      </c>
      <c r="G84" s="10">
        <v>8700000</v>
      </c>
      <c r="H84" s="11">
        <v>5146820</v>
      </c>
      <c r="I84" s="11">
        <v>4241782</v>
      </c>
      <c r="J84" s="12">
        <v>905038</v>
      </c>
      <c r="K84" s="12">
        <v>2005000</v>
      </c>
      <c r="L84" s="11">
        <v>0</v>
      </c>
      <c r="M84" s="11">
        <v>2005000</v>
      </c>
      <c r="N84" s="11">
        <v>0</v>
      </c>
      <c r="O84" s="11">
        <v>1548180</v>
      </c>
      <c r="P84" s="10"/>
      <c r="Q84" s="50"/>
    </row>
    <row r="85" spans="1:17" s="7" customFormat="1" ht="51" customHeight="1">
      <c r="A85" s="80"/>
      <c r="B85" s="80"/>
      <c r="C85" s="81"/>
      <c r="D85" s="82"/>
      <c r="E85" s="13" t="s">
        <v>8</v>
      </c>
      <c r="F85" s="62" t="s">
        <v>221</v>
      </c>
      <c r="G85" s="10">
        <v>8700000</v>
      </c>
      <c r="H85" s="11">
        <v>5146820</v>
      </c>
      <c r="I85" s="11">
        <v>4542765</v>
      </c>
      <c r="J85" s="12">
        <v>604055</v>
      </c>
      <c r="K85" s="12">
        <v>2005000</v>
      </c>
      <c r="L85" s="11">
        <v>0</v>
      </c>
      <c r="M85" s="11">
        <v>2005000</v>
      </c>
      <c r="N85" s="11">
        <v>0</v>
      </c>
      <c r="O85" s="11">
        <v>1548180</v>
      </c>
      <c r="P85" s="10"/>
      <c r="Q85" s="6" t="s">
        <v>191</v>
      </c>
    </row>
    <row r="86" spans="1:17" s="7" customFormat="1" ht="42.75" customHeight="1">
      <c r="A86" s="80"/>
      <c r="B86" s="80"/>
      <c r="C86" s="81"/>
      <c r="D86" s="82"/>
      <c r="E86" s="13" t="s">
        <v>9</v>
      </c>
      <c r="F86" s="61"/>
      <c r="G86" s="5">
        <f aca="true" t="shared" si="25" ref="G86:P86">G85-G84</f>
        <v>0</v>
      </c>
      <c r="H86" s="5">
        <f t="shared" si="25"/>
        <v>0</v>
      </c>
      <c r="I86" s="5">
        <f t="shared" si="25"/>
        <v>300983</v>
      </c>
      <c r="J86" s="5">
        <f t="shared" si="25"/>
        <v>-300983</v>
      </c>
      <c r="K86" s="5">
        <f t="shared" si="25"/>
        <v>0</v>
      </c>
      <c r="L86" s="5">
        <f t="shared" si="25"/>
        <v>0</v>
      </c>
      <c r="M86" s="5">
        <f t="shared" si="25"/>
        <v>0</v>
      </c>
      <c r="N86" s="5">
        <f t="shared" si="25"/>
        <v>0</v>
      </c>
      <c r="O86" s="5">
        <f t="shared" si="25"/>
        <v>0</v>
      </c>
      <c r="P86" s="5">
        <f t="shared" si="25"/>
        <v>0</v>
      </c>
      <c r="Q86" s="50"/>
    </row>
    <row r="87" spans="1:17" s="7" customFormat="1" ht="51" customHeight="1">
      <c r="A87" s="80"/>
      <c r="B87" s="80"/>
      <c r="C87" s="81" t="s">
        <v>238</v>
      </c>
      <c r="D87" s="82" t="s">
        <v>140</v>
      </c>
      <c r="E87" s="13" t="s">
        <v>7</v>
      </c>
      <c r="F87" s="62" t="s">
        <v>76</v>
      </c>
      <c r="G87" s="10">
        <v>62000000</v>
      </c>
      <c r="H87" s="11">
        <v>19733000</v>
      </c>
      <c r="I87" s="11">
        <v>15220009</v>
      </c>
      <c r="J87" s="12">
        <v>4512991</v>
      </c>
      <c r="K87" s="12">
        <v>2007200</v>
      </c>
      <c r="L87" s="11">
        <v>7200</v>
      </c>
      <c r="M87" s="11">
        <v>2000000</v>
      </c>
      <c r="N87" s="11">
        <v>3169800</v>
      </c>
      <c r="O87" s="11">
        <v>10000000</v>
      </c>
      <c r="P87" s="12">
        <v>27090000</v>
      </c>
      <c r="Q87" s="50"/>
    </row>
    <row r="88" spans="1:17" s="7" customFormat="1" ht="51" customHeight="1">
      <c r="A88" s="80"/>
      <c r="B88" s="80"/>
      <c r="C88" s="81"/>
      <c r="D88" s="82"/>
      <c r="E88" s="13" t="s">
        <v>8</v>
      </c>
      <c r="F88" s="62" t="s">
        <v>76</v>
      </c>
      <c r="G88" s="10">
        <v>62000000</v>
      </c>
      <c r="H88" s="11">
        <v>19733000</v>
      </c>
      <c r="I88" s="11">
        <v>18483284</v>
      </c>
      <c r="J88" s="12">
        <v>1249716</v>
      </c>
      <c r="K88" s="12">
        <v>2007200</v>
      </c>
      <c r="L88" s="11">
        <v>7200</v>
      </c>
      <c r="M88" s="11">
        <v>2000000</v>
      </c>
      <c r="N88" s="11">
        <v>3169800</v>
      </c>
      <c r="O88" s="11">
        <v>10000000</v>
      </c>
      <c r="P88" s="12">
        <v>27090000</v>
      </c>
      <c r="Q88" s="6" t="s">
        <v>192</v>
      </c>
    </row>
    <row r="89" spans="1:17" s="7" customFormat="1" ht="26.25" customHeight="1">
      <c r="A89" s="80"/>
      <c r="B89" s="80"/>
      <c r="C89" s="81"/>
      <c r="D89" s="82"/>
      <c r="E89" s="13" t="s">
        <v>9</v>
      </c>
      <c r="F89" s="61"/>
      <c r="G89" s="5">
        <f aca="true" t="shared" si="26" ref="G89:P89">G88-G87</f>
        <v>0</v>
      </c>
      <c r="H89" s="5">
        <f t="shared" si="26"/>
        <v>0</v>
      </c>
      <c r="I89" s="5">
        <f t="shared" si="26"/>
        <v>3263275</v>
      </c>
      <c r="J89" s="5">
        <f t="shared" si="26"/>
        <v>-3263275</v>
      </c>
      <c r="K89" s="5">
        <f t="shared" si="26"/>
        <v>0</v>
      </c>
      <c r="L89" s="5">
        <f t="shared" si="26"/>
        <v>0</v>
      </c>
      <c r="M89" s="5">
        <f t="shared" si="26"/>
        <v>0</v>
      </c>
      <c r="N89" s="5">
        <f t="shared" si="26"/>
        <v>0</v>
      </c>
      <c r="O89" s="5">
        <f t="shared" si="26"/>
        <v>0</v>
      </c>
      <c r="P89" s="5">
        <f t="shared" si="26"/>
        <v>0</v>
      </c>
      <c r="Q89" s="50"/>
    </row>
    <row r="90" spans="1:17" s="7" customFormat="1" ht="51" customHeight="1">
      <c r="A90" s="80"/>
      <c r="B90" s="80"/>
      <c r="C90" s="81" t="s">
        <v>239</v>
      </c>
      <c r="D90" s="82" t="s">
        <v>140</v>
      </c>
      <c r="E90" s="13" t="s">
        <v>7</v>
      </c>
      <c r="F90" s="62" t="s">
        <v>77</v>
      </c>
      <c r="G90" s="10">
        <v>5500000</v>
      </c>
      <c r="H90" s="11">
        <v>1054581</v>
      </c>
      <c r="I90" s="11">
        <v>1054581</v>
      </c>
      <c r="J90" s="12">
        <v>0</v>
      </c>
      <c r="K90" s="12">
        <v>503400</v>
      </c>
      <c r="L90" s="11">
        <v>497212</v>
      </c>
      <c r="M90" s="11">
        <v>6188</v>
      </c>
      <c r="N90" s="11">
        <v>200400</v>
      </c>
      <c r="O90" s="11">
        <v>2000000</v>
      </c>
      <c r="P90" s="12">
        <v>1741619</v>
      </c>
      <c r="Q90" s="50"/>
    </row>
    <row r="91" spans="1:17" s="7" customFormat="1" ht="51" customHeight="1">
      <c r="A91" s="80"/>
      <c r="B91" s="80"/>
      <c r="C91" s="81"/>
      <c r="D91" s="82"/>
      <c r="E91" s="13" t="s">
        <v>8</v>
      </c>
      <c r="F91" s="62" t="s">
        <v>77</v>
      </c>
      <c r="G91" s="10">
        <v>5500000</v>
      </c>
      <c r="H91" s="11">
        <v>1054581</v>
      </c>
      <c r="I91" s="11">
        <v>1054581</v>
      </c>
      <c r="J91" s="12">
        <v>0</v>
      </c>
      <c r="K91" s="12">
        <v>503400</v>
      </c>
      <c r="L91" s="11">
        <v>501860</v>
      </c>
      <c r="M91" s="11">
        <v>1540</v>
      </c>
      <c r="N91" s="11">
        <v>201840</v>
      </c>
      <c r="O91" s="11">
        <v>2000000</v>
      </c>
      <c r="P91" s="12">
        <v>1740179</v>
      </c>
      <c r="Q91" s="6" t="s">
        <v>193</v>
      </c>
    </row>
    <row r="92" spans="1:17" s="7" customFormat="1" ht="30.75" customHeight="1">
      <c r="A92" s="80"/>
      <c r="B92" s="80"/>
      <c r="C92" s="81"/>
      <c r="D92" s="82"/>
      <c r="E92" s="13" t="s">
        <v>9</v>
      </c>
      <c r="F92" s="61"/>
      <c r="G92" s="5">
        <f aca="true" t="shared" si="27" ref="G92:P92">G91-G90</f>
        <v>0</v>
      </c>
      <c r="H92" s="5">
        <f t="shared" si="27"/>
        <v>0</v>
      </c>
      <c r="I92" s="5">
        <f t="shared" si="27"/>
        <v>0</v>
      </c>
      <c r="J92" s="5">
        <f t="shared" si="27"/>
        <v>0</v>
      </c>
      <c r="K92" s="5">
        <f t="shared" si="27"/>
        <v>0</v>
      </c>
      <c r="L92" s="5">
        <f t="shared" si="27"/>
        <v>4648</v>
      </c>
      <c r="M92" s="5">
        <f t="shared" si="27"/>
        <v>-4648</v>
      </c>
      <c r="N92" s="5">
        <f t="shared" si="27"/>
        <v>1440</v>
      </c>
      <c r="O92" s="5">
        <f t="shared" si="27"/>
        <v>0</v>
      </c>
      <c r="P92" s="5">
        <f t="shared" si="27"/>
        <v>-1440</v>
      </c>
      <c r="Q92" s="50"/>
    </row>
    <row r="93" spans="1:17" s="7" customFormat="1" ht="51" customHeight="1">
      <c r="A93" s="80"/>
      <c r="B93" s="80"/>
      <c r="C93" s="81" t="s">
        <v>240</v>
      </c>
      <c r="D93" s="82" t="s">
        <v>140</v>
      </c>
      <c r="E93" s="13" t="s">
        <v>7</v>
      </c>
      <c r="F93" s="62" t="s">
        <v>78</v>
      </c>
      <c r="G93" s="10">
        <v>5400000</v>
      </c>
      <c r="H93" s="11">
        <v>79000</v>
      </c>
      <c r="I93" s="11">
        <v>79000</v>
      </c>
      <c r="J93" s="12">
        <v>0</v>
      </c>
      <c r="K93" s="12">
        <v>603630</v>
      </c>
      <c r="L93" s="11">
        <v>310964</v>
      </c>
      <c r="M93" s="11">
        <v>292666</v>
      </c>
      <c r="N93" s="11">
        <v>200400</v>
      </c>
      <c r="O93" s="11">
        <v>2000000</v>
      </c>
      <c r="P93" s="12">
        <v>2516970</v>
      </c>
      <c r="Q93" s="50"/>
    </row>
    <row r="94" spans="1:17" s="7" customFormat="1" ht="51" customHeight="1">
      <c r="A94" s="80"/>
      <c r="B94" s="80"/>
      <c r="C94" s="81"/>
      <c r="D94" s="82"/>
      <c r="E94" s="13" t="s">
        <v>8</v>
      </c>
      <c r="F94" s="62" t="s">
        <v>78</v>
      </c>
      <c r="G94" s="10">
        <v>5400000</v>
      </c>
      <c r="H94" s="11">
        <v>79000</v>
      </c>
      <c r="I94" s="11">
        <v>79000</v>
      </c>
      <c r="J94" s="12">
        <v>0</v>
      </c>
      <c r="K94" s="12">
        <v>603630</v>
      </c>
      <c r="L94" s="11">
        <v>539332</v>
      </c>
      <c r="M94" s="11">
        <v>64298</v>
      </c>
      <c r="N94" s="11">
        <v>201840</v>
      </c>
      <c r="O94" s="11">
        <v>2000000</v>
      </c>
      <c r="P94" s="12">
        <v>2515530</v>
      </c>
      <c r="Q94" s="6" t="s">
        <v>194</v>
      </c>
    </row>
    <row r="95" spans="1:17" s="7" customFormat="1" ht="36" customHeight="1">
      <c r="A95" s="80"/>
      <c r="B95" s="80"/>
      <c r="C95" s="81"/>
      <c r="D95" s="82"/>
      <c r="E95" s="13" t="s">
        <v>9</v>
      </c>
      <c r="F95" s="61"/>
      <c r="G95" s="5">
        <f aca="true" t="shared" si="28" ref="G95:P95">G94-G93</f>
        <v>0</v>
      </c>
      <c r="H95" s="5">
        <f t="shared" si="28"/>
        <v>0</v>
      </c>
      <c r="I95" s="5">
        <f t="shared" si="28"/>
        <v>0</v>
      </c>
      <c r="J95" s="5">
        <f t="shared" si="28"/>
        <v>0</v>
      </c>
      <c r="K95" s="5">
        <f t="shared" si="28"/>
        <v>0</v>
      </c>
      <c r="L95" s="5">
        <f t="shared" si="28"/>
        <v>228368</v>
      </c>
      <c r="M95" s="5">
        <f t="shared" si="28"/>
        <v>-228368</v>
      </c>
      <c r="N95" s="5">
        <f t="shared" si="28"/>
        <v>1440</v>
      </c>
      <c r="O95" s="5">
        <f t="shared" si="28"/>
        <v>0</v>
      </c>
      <c r="P95" s="5">
        <f t="shared" si="28"/>
        <v>-1440</v>
      </c>
      <c r="Q95" s="50"/>
    </row>
    <row r="96" spans="1:17" s="7" customFormat="1" ht="51" customHeight="1">
      <c r="A96" s="80" t="s">
        <v>18</v>
      </c>
      <c r="B96" s="80" t="s">
        <v>91</v>
      </c>
      <c r="C96" s="81" t="s">
        <v>241</v>
      </c>
      <c r="D96" s="82" t="s">
        <v>141</v>
      </c>
      <c r="E96" s="13" t="s">
        <v>7</v>
      </c>
      <c r="F96" s="62" t="s">
        <v>222</v>
      </c>
      <c r="G96" s="10">
        <v>3477000</v>
      </c>
      <c r="H96" s="11">
        <v>0</v>
      </c>
      <c r="I96" s="11">
        <v>0</v>
      </c>
      <c r="J96" s="12">
        <v>0</v>
      </c>
      <c r="K96" s="12">
        <v>500000</v>
      </c>
      <c r="L96" s="11">
        <v>0</v>
      </c>
      <c r="M96" s="11">
        <v>500000</v>
      </c>
      <c r="N96" s="11">
        <v>500000</v>
      </c>
      <c r="O96" s="11">
        <v>2477000</v>
      </c>
      <c r="P96" s="12">
        <v>0</v>
      </c>
      <c r="Q96" s="50"/>
    </row>
    <row r="97" spans="1:17" s="7" customFormat="1" ht="51" customHeight="1">
      <c r="A97" s="80"/>
      <c r="B97" s="80"/>
      <c r="C97" s="81"/>
      <c r="D97" s="82"/>
      <c r="E97" s="13" t="s">
        <v>8</v>
      </c>
      <c r="F97" s="62" t="s">
        <v>223</v>
      </c>
      <c r="G97" s="10">
        <v>3477000</v>
      </c>
      <c r="H97" s="11">
        <v>0</v>
      </c>
      <c r="I97" s="11">
        <v>0</v>
      </c>
      <c r="J97" s="12">
        <v>0</v>
      </c>
      <c r="K97" s="12">
        <v>500000</v>
      </c>
      <c r="L97" s="11">
        <v>0</v>
      </c>
      <c r="M97" s="11">
        <v>500000</v>
      </c>
      <c r="N97" s="11">
        <v>500000</v>
      </c>
      <c r="O97" s="11">
        <v>2477000</v>
      </c>
      <c r="P97" s="12">
        <v>0</v>
      </c>
      <c r="Q97" s="6" t="s">
        <v>195</v>
      </c>
    </row>
    <row r="98" spans="1:17" s="7" customFormat="1" ht="42" customHeight="1">
      <c r="A98" s="80"/>
      <c r="B98" s="80"/>
      <c r="C98" s="81"/>
      <c r="D98" s="82"/>
      <c r="E98" s="13" t="s">
        <v>9</v>
      </c>
      <c r="F98" s="61"/>
      <c r="G98" s="5">
        <f aca="true" t="shared" si="29" ref="G98:P98">G97-G96</f>
        <v>0</v>
      </c>
      <c r="H98" s="5">
        <f t="shared" si="29"/>
        <v>0</v>
      </c>
      <c r="I98" s="5">
        <f t="shared" si="29"/>
        <v>0</v>
      </c>
      <c r="J98" s="5">
        <f t="shared" si="29"/>
        <v>0</v>
      </c>
      <c r="K98" s="5">
        <f t="shared" si="29"/>
        <v>0</v>
      </c>
      <c r="L98" s="5">
        <f t="shared" si="29"/>
        <v>0</v>
      </c>
      <c r="M98" s="5">
        <f t="shared" si="29"/>
        <v>0</v>
      </c>
      <c r="N98" s="5">
        <f t="shared" si="29"/>
        <v>0</v>
      </c>
      <c r="O98" s="5">
        <f t="shared" si="29"/>
        <v>0</v>
      </c>
      <c r="P98" s="5">
        <f t="shared" si="29"/>
        <v>0</v>
      </c>
      <c r="Q98" s="50"/>
    </row>
    <row r="99" spans="1:17" s="7" customFormat="1" ht="51" customHeight="1">
      <c r="A99" s="83" t="s">
        <v>95</v>
      </c>
      <c r="B99" s="83" t="s">
        <v>92</v>
      </c>
      <c r="C99" s="81" t="s">
        <v>43</v>
      </c>
      <c r="D99" s="82" t="s">
        <v>141</v>
      </c>
      <c r="E99" s="13" t="s">
        <v>7</v>
      </c>
      <c r="F99" s="62" t="s">
        <v>224</v>
      </c>
      <c r="G99" s="10">
        <f>H99+K99+N99+O99+P99</f>
        <v>13638890</v>
      </c>
      <c r="H99" s="11">
        <v>200000</v>
      </c>
      <c r="I99" s="11">
        <v>200000</v>
      </c>
      <c r="J99" s="12">
        <v>0</v>
      </c>
      <c r="K99" s="12">
        <v>6158688</v>
      </c>
      <c r="L99" s="11">
        <f>K99-M99</f>
        <v>5535033</v>
      </c>
      <c r="M99" s="11">
        <v>623655</v>
      </c>
      <c r="N99" s="10">
        <v>6279897</v>
      </c>
      <c r="O99" s="11">
        <v>1000305</v>
      </c>
      <c r="P99" s="12">
        <v>0</v>
      </c>
      <c r="Q99" s="50"/>
    </row>
    <row r="100" spans="1:17" s="7" customFormat="1" ht="51" customHeight="1">
      <c r="A100" s="83"/>
      <c r="B100" s="83"/>
      <c r="C100" s="81"/>
      <c r="D100" s="82"/>
      <c r="E100" s="13" t="s">
        <v>8</v>
      </c>
      <c r="F100" s="62" t="s">
        <v>224</v>
      </c>
      <c r="G100" s="10">
        <f>H100+K100+N100+O100+P100</f>
        <v>13638890</v>
      </c>
      <c r="H100" s="11">
        <v>200000</v>
      </c>
      <c r="I100" s="11">
        <v>200000</v>
      </c>
      <c r="J100" s="12">
        <v>0</v>
      </c>
      <c r="K100" s="12">
        <v>6158688</v>
      </c>
      <c r="L100" s="11">
        <f>K100-M100</f>
        <v>5535033</v>
      </c>
      <c r="M100" s="11">
        <v>623655</v>
      </c>
      <c r="N100" s="10">
        <v>6279897</v>
      </c>
      <c r="O100" s="11">
        <v>1000305</v>
      </c>
      <c r="P100" s="12">
        <v>0</v>
      </c>
      <c r="Q100" s="6" t="s">
        <v>176</v>
      </c>
    </row>
    <row r="101" spans="1:17" s="7" customFormat="1" ht="35.25" customHeight="1">
      <c r="A101" s="83"/>
      <c r="B101" s="83"/>
      <c r="C101" s="81"/>
      <c r="D101" s="82"/>
      <c r="E101" s="13" t="s">
        <v>9</v>
      </c>
      <c r="F101" s="61"/>
      <c r="G101" s="5">
        <f aca="true" t="shared" si="30" ref="G101:P101">G100-G99</f>
        <v>0</v>
      </c>
      <c r="H101" s="5">
        <f t="shared" si="30"/>
        <v>0</v>
      </c>
      <c r="I101" s="5">
        <f t="shared" si="30"/>
        <v>0</v>
      </c>
      <c r="J101" s="5">
        <f t="shared" si="30"/>
        <v>0</v>
      </c>
      <c r="K101" s="5">
        <f t="shared" si="30"/>
        <v>0</v>
      </c>
      <c r="L101" s="5">
        <f t="shared" si="30"/>
        <v>0</v>
      </c>
      <c r="M101" s="5">
        <f t="shared" si="30"/>
        <v>0</v>
      </c>
      <c r="N101" s="5">
        <f t="shared" si="30"/>
        <v>0</v>
      </c>
      <c r="O101" s="5">
        <f t="shared" si="30"/>
        <v>0</v>
      </c>
      <c r="P101" s="5">
        <f t="shared" si="30"/>
        <v>0</v>
      </c>
      <c r="Q101" s="50"/>
    </row>
    <row r="102" spans="1:17" s="7" customFormat="1" ht="51" customHeight="1">
      <c r="A102" s="83"/>
      <c r="B102" s="83"/>
      <c r="C102" s="81" t="s">
        <v>242</v>
      </c>
      <c r="D102" s="82" t="s">
        <v>141</v>
      </c>
      <c r="E102" s="13" t="s">
        <v>7</v>
      </c>
      <c r="F102" s="62" t="s">
        <v>79</v>
      </c>
      <c r="G102" s="10">
        <f>H102+K102+N102+O102+P102</f>
        <v>6178000</v>
      </c>
      <c r="H102" s="11">
        <v>0</v>
      </c>
      <c r="I102" s="11">
        <v>0</v>
      </c>
      <c r="J102" s="12">
        <v>0</v>
      </c>
      <c r="K102" s="12">
        <v>1324077</v>
      </c>
      <c r="L102" s="11">
        <v>810580</v>
      </c>
      <c r="M102" s="11">
        <v>513497</v>
      </c>
      <c r="N102" s="11">
        <v>3518382</v>
      </c>
      <c r="O102" s="11">
        <v>1335541</v>
      </c>
      <c r="P102" s="12">
        <v>0</v>
      </c>
      <c r="Q102" s="50"/>
    </row>
    <row r="103" spans="1:17" s="7" customFormat="1" ht="51" customHeight="1">
      <c r="A103" s="83"/>
      <c r="B103" s="83"/>
      <c r="C103" s="81"/>
      <c r="D103" s="82"/>
      <c r="E103" s="13" t="s">
        <v>8</v>
      </c>
      <c r="F103" s="62" t="s">
        <v>79</v>
      </c>
      <c r="G103" s="10">
        <f>H103+K103+N103+O103+P103</f>
        <v>6178000</v>
      </c>
      <c r="H103" s="11">
        <v>0</v>
      </c>
      <c r="I103" s="11">
        <v>0</v>
      </c>
      <c r="J103" s="12">
        <v>0</v>
      </c>
      <c r="K103" s="12">
        <v>1324077</v>
      </c>
      <c r="L103" s="11">
        <v>810580</v>
      </c>
      <c r="M103" s="11">
        <v>513497</v>
      </c>
      <c r="N103" s="11">
        <v>3518382</v>
      </c>
      <c r="O103" s="11">
        <v>1335541</v>
      </c>
      <c r="P103" s="12">
        <v>0</v>
      </c>
      <c r="Q103" s="6" t="s">
        <v>258</v>
      </c>
    </row>
    <row r="104" spans="1:17" s="7" customFormat="1" ht="51" customHeight="1">
      <c r="A104" s="83"/>
      <c r="B104" s="83"/>
      <c r="C104" s="81"/>
      <c r="D104" s="82"/>
      <c r="E104" s="13" t="s">
        <v>9</v>
      </c>
      <c r="F104" s="61"/>
      <c r="G104" s="5">
        <f aca="true" t="shared" si="31" ref="G104:P104">G103-G102</f>
        <v>0</v>
      </c>
      <c r="H104" s="5">
        <f t="shared" si="31"/>
        <v>0</v>
      </c>
      <c r="I104" s="5">
        <f t="shared" si="31"/>
        <v>0</v>
      </c>
      <c r="J104" s="5">
        <f t="shared" si="31"/>
        <v>0</v>
      </c>
      <c r="K104" s="5">
        <f t="shared" si="31"/>
        <v>0</v>
      </c>
      <c r="L104" s="5">
        <f t="shared" si="31"/>
        <v>0</v>
      </c>
      <c r="M104" s="5">
        <f t="shared" si="31"/>
        <v>0</v>
      </c>
      <c r="N104" s="5">
        <f t="shared" si="31"/>
        <v>0</v>
      </c>
      <c r="O104" s="5">
        <f t="shared" si="31"/>
        <v>0</v>
      </c>
      <c r="P104" s="5">
        <f t="shared" si="31"/>
        <v>0</v>
      </c>
      <c r="Q104" s="50"/>
    </row>
    <row r="105" spans="1:17" s="7" customFormat="1" ht="51" customHeight="1">
      <c r="A105" s="83"/>
      <c r="B105" s="83"/>
      <c r="C105" s="81" t="s">
        <v>61</v>
      </c>
      <c r="D105" s="82" t="s">
        <v>141</v>
      </c>
      <c r="E105" s="13" t="s">
        <v>7</v>
      </c>
      <c r="F105" s="62" t="s">
        <v>225</v>
      </c>
      <c r="G105" s="10">
        <f>H105+K105+N105+O105+P105</f>
        <v>9620000</v>
      </c>
      <c r="H105" s="11">
        <v>0</v>
      </c>
      <c r="I105" s="11">
        <v>0</v>
      </c>
      <c r="J105" s="12">
        <v>0</v>
      </c>
      <c r="K105" s="12">
        <v>0</v>
      </c>
      <c r="L105" s="11">
        <v>0</v>
      </c>
      <c r="M105" s="11">
        <v>0</v>
      </c>
      <c r="N105" s="11">
        <v>564000</v>
      </c>
      <c r="O105" s="11">
        <v>6450000</v>
      </c>
      <c r="P105" s="12">
        <v>2606000</v>
      </c>
      <c r="Q105" s="6" t="s">
        <v>196</v>
      </c>
    </row>
    <row r="106" spans="1:17" s="7" customFormat="1" ht="51" customHeight="1">
      <c r="A106" s="83"/>
      <c r="B106" s="83"/>
      <c r="C106" s="81"/>
      <c r="D106" s="82"/>
      <c r="E106" s="13" t="s">
        <v>8</v>
      </c>
      <c r="F106" s="62" t="s">
        <v>225</v>
      </c>
      <c r="G106" s="10">
        <f>H106+K106+N106+O106+P106</f>
        <v>9620000</v>
      </c>
      <c r="H106" s="11">
        <v>0</v>
      </c>
      <c r="I106" s="11">
        <v>0</v>
      </c>
      <c r="J106" s="12">
        <v>0</v>
      </c>
      <c r="K106" s="12">
        <v>0</v>
      </c>
      <c r="L106" s="11">
        <v>0</v>
      </c>
      <c r="M106" s="11">
        <v>0</v>
      </c>
      <c r="N106" s="11">
        <v>564000</v>
      </c>
      <c r="O106" s="11">
        <v>6450000</v>
      </c>
      <c r="P106" s="12">
        <v>2606000</v>
      </c>
      <c r="Q106" s="50"/>
    </row>
    <row r="107" spans="1:17" s="7" customFormat="1" ht="34.5" customHeight="1">
      <c r="A107" s="83"/>
      <c r="B107" s="83"/>
      <c r="C107" s="81"/>
      <c r="D107" s="82"/>
      <c r="E107" s="13" t="s">
        <v>9</v>
      </c>
      <c r="F107" s="64"/>
      <c r="G107" s="5">
        <f aca="true" t="shared" si="32" ref="G107:P107">G106-G105</f>
        <v>0</v>
      </c>
      <c r="H107" s="5">
        <f t="shared" si="32"/>
        <v>0</v>
      </c>
      <c r="I107" s="5">
        <f t="shared" si="32"/>
        <v>0</v>
      </c>
      <c r="J107" s="5">
        <f t="shared" si="32"/>
        <v>0</v>
      </c>
      <c r="K107" s="5">
        <f t="shared" si="32"/>
        <v>0</v>
      </c>
      <c r="L107" s="5">
        <f t="shared" si="32"/>
        <v>0</v>
      </c>
      <c r="M107" s="5">
        <f t="shared" si="32"/>
        <v>0</v>
      </c>
      <c r="N107" s="5">
        <f t="shared" si="32"/>
        <v>0</v>
      </c>
      <c r="O107" s="5">
        <f t="shared" si="32"/>
        <v>0</v>
      </c>
      <c r="P107" s="5">
        <f t="shared" si="32"/>
        <v>0</v>
      </c>
      <c r="Q107" s="50"/>
    </row>
    <row r="108" spans="1:17" s="7" customFormat="1" ht="51" customHeight="1">
      <c r="A108" s="83" t="s">
        <v>94</v>
      </c>
      <c r="B108" s="83" t="s">
        <v>19</v>
      </c>
      <c r="C108" s="81" t="s">
        <v>243</v>
      </c>
      <c r="D108" s="82" t="s">
        <v>142</v>
      </c>
      <c r="E108" s="13" t="s">
        <v>7</v>
      </c>
      <c r="F108" s="62" t="s">
        <v>80</v>
      </c>
      <c r="G108" s="10">
        <v>4741000</v>
      </c>
      <c r="H108" s="10"/>
      <c r="I108" s="10"/>
      <c r="J108" s="10"/>
      <c r="K108" s="10"/>
      <c r="L108" s="10"/>
      <c r="M108" s="10"/>
      <c r="N108" s="10">
        <v>474000</v>
      </c>
      <c r="O108" s="10">
        <v>4267000</v>
      </c>
      <c r="P108" s="10"/>
      <c r="Q108" s="6" t="s">
        <v>259</v>
      </c>
    </row>
    <row r="109" spans="1:17" s="7" customFormat="1" ht="51" customHeight="1">
      <c r="A109" s="83"/>
      <c r="B109" s="83"/>
      <c r="C109" s="81"/>
      <c r="D109" s="82"/>
      <c r="E109" s="13" t="s">
        <v>8</v>
      </c>
      <c r="F109" s="62" t="s">
        <v>80</v>
      </c>
      <c r="G109" s="10">
        <v>4741000</v>
      </c>
      <c r="H109" s="10"/>
      <c r="I109" s="10"/>
      <c r="J109" s="10"/>
      <c r="K109" s="10"/>
      <c r="L109" s="10"/>
      <c r="M109" s="10"/>
      <c r="N109" s="10">
        <v>474000</v>
      </c>
      <c r="O109" s="10">
        <v>4267000</v>
      </c>
      <c r="P109" s="10"/>
      <c r="Q109" s="6"/>
    </row>
    <row r="110" spans="1:17" s="7" customFormat="1" ht="30.75" customHeight="1">
      <c r="A110" s="83"/>
      <c r="B110" s="83"/>
      <c r="C110" s="81"/>
      <c r="D110" s="82"/>
      <c r="E110" s="13" t="s">
        <v>9</v>
      </c>
      <c r="F110" s="61"/>
      <c r="G110" s="5">
        <f aca="true" t="shared" si="33" ref="G110:P110">G109-G108</f>
        <v>0</v>
      </c>
      <c r="H110" s="5">
        <f t="shared" si="33"/>
        <v>0</v>
      </c>
      <c r="I110" s="5">
        <f t="shared" si="33"/>
        <v>0</v>
      </c>
      <c r="J110" s="5">
        <f t="shared" si="33"/>
        <v>0</v>
      </c>
      <c r="K110" s="5">
        <f t="shared" si="33"/>
        <v>0</v>
      </c>
      <c r="L110" s="5">
        <f t="shared" si="33"/>
        <v>0</v>
      </c>
      <c r="M110" s="5">
        <f t="shared" si="33"/>
        <v>0</v>
      </c>
      <c r="N110" s="5">
        <f t="shared" si="33"/>
        <v>0</v>
      </c>
      <c r="O110" s="5">
        <f t="shared" si="33"/>
        <v>0</v>
      </c>
      <c r="P110" s="5">
        <f t="shared" si="33"/>
        <v>0</v>
      </c>
      <c r="Q110" s="50"/>
    </row>
    <row r="111" spans="1:19" s="7" customFormat="1" ht="38.25" customHeight="1">
      <c r="A111" s="80" t="s">
        <v>149</v>
      </c>
      <c r="B111" s="80" t="s">
        <v>150</v>
      </c>
      <c r="C111" s="81" t="s">
        <v>147</v>
      </c>
      <c r="D111" s="82" t="s">
        <v>148</v>
      </c>
      <c r="E111" s="13" t="s">
        <v>7</v>
      </c>
      <c r="F111" s="62" t="s">
        <v>174</v>
      </c>
      <c r="G111" s="10">
        <v>300000</v>
      </c>
      <c r="H111" s="11"/>
      <c r="I111" s="11"/>
      <c r="J111" s="12"/>
      <c r="K111" s="12">
        <v>300000</v>
      </c>
      <c r="L111" s="11"/>
      <c r="M111" s="11"/>
      <c r="N111" s="11"/>
      <c r="O111" s="11"/>
      <c r="P111" s="12"/>
      <c r="Q111" s="50"/>
      <c r="R111" s="1"/>
      <c r="S111" s="1"/>
    </row>
    <row r="112" spans="1:17" ht="38.25" customHeight="1">
      <c r="A112" s="80"/>
      <c r="B112" s="80"/>
      <c r="C112" s="81"/>
      <c r="D112" s="82"/>
      <c r="E112" s="13" t="s">
        <v>8</v>
      </c>
      <c r="F112" s="62" t="s">
        <v>174</v>
      </c>
      <c r="G112" s="10">
        <v>300000</v>
      </c>
      <c r="H112" s="11"/>
      <c r="I112" s="11"/>
      <c r="J112" s="12"/>
      <c r="K112" s="12">
        <v>300000</v>
      </c>
      <c r="L112" s="11">
        <v>132016</v>
      </c>
      <c r="M112" s="11">
        <v>167984</v>
      </c>
      <c r="N112" s="11">
        <v>0</v>
      </c>
      <c r="O112" s="11">
        <v>0</v>
      </c>
      <c r="P112" s="12">
        <v>0</v>
      </c>
      <c r="Q112" s="6" t="s">
        <v>260</v>
      </c>
    </row>
    <row r="113" spans="1:17" ht="27" customHeight="1">
      <c r="A113" s="80"/>
      <c r="B113" s="80"/>
      <c r="C113" s="81"/>
      <c r="D113" s="82"/>
      <c r="E113" s="13" t="s">
        <v>9</v>
      </c>
      <c r="F113" s="14"/>
      <c r="G113" s="5">
        <f aca="true" t="shared" si="34" ref="G113:P113">G112-G111</f>
        <v>0</v>
      </c>
      <c r="H113" s="5">
        <f t="shared" si="34"/>
        <v>0</v>
      </c>
      <c r="I113" s="5">
        <f t="shared" si="34"/>
        <v>0</v>
      </c>
      <c r="J113" s="5">
        <f t="shared" si="34"/>
        <v>0</v>
      </c>
      <c r="K113" s="5">
        <f t="shared" si="34"/>
        <v>0</v>
      </c>
      <c r="L113" s="5">
        <f t="shared" si="34"/>
        <v>132016</v>
      </c>
      <c r="M113" s="5">
        <f t="shared" si="34"/>
        <v>167984</v>
      </c>
      <c r="N113" s="5">
        <f t="shared" si="34"/>
        <v>0</v>
      </c>
      <c r="O113" s="5">
        <f t="shared" si="34"/>
        <v>0</v>
      </c>
      <c r="P113" s="5">
        <f t="shared" si="34"/>
        <v>0</v>
      </c>
      <c r="Q113" s="50"/>
    </row>
    <row r="114" spans="1:17" ht="57.75" customHeight="1">
      <c r="A114" s="80" t="s">
        <v>93</v>
      </c>
      <c r="B114" s="80" t="s">
        <v>20</v>
      </c>
      <c r="C114" s="81" t="s">
        <v>21</v>
      </c>
      <c r="D114" s="82" t="s">
        <v>143</v>
      </c>
      <c r="E114" s="13" t="s">
        <v>7</v>
      </c>
      <c r="F114" s="62" t="s">
        <v>44</v>
      </c>
      <c r="G114" s="10">
        <v>1700000</v>
      </c>
      <c r="H114" s="11">
        <v>0</v>
      </c>
      <c r="I114" s="11">
        <v>0</v>
      </c>
      <c r="J114" s="12">
        <v>0</v>
      </c>
      <c r="K114" s="12">
        <v>560000</v>
      </c>
      <c r="L114" s="11">
        <v>0</v>
      </c>
      <c r="M114" s="11">
        <v>560000</v>
      </c>
      <c r="N114" s="11">
        <v>500000</v>
      </c>
      <c r="O114" s="11">
        <v>640000</v>
      </c>
      <c r="P114" s="12">
        <v>0</v>
      </c>
      <c r="Q114" s="50"/>
    </row>
    <row r="115" spans="1:17" ht="57.75" customHeight="1">
      <c r="A115" s="80"/>
      <c r="B115" s="80"/>
      <c r="C115" s="81"/>
      <c r="D115" s="82"/>
      <c r="E115" s="13" t="s">
        <v>8</v>
      </c>
      <c r="F115" s="62" t="s">
        <v>44</v>
      </c>
      <c r="G115" s="10">
        <v>1990000</v>
      </c>
      <c r="H115" s="11"/>
      <c r="I115" s="11"/>
      <c r="J115" s="12"/>
      <c r="K115" s="12">
        <v>560000</v>
      </c>
      <c r="L115" s="11">
        <v>138375</v>
      </c>
      <c r="M115" s="11">
        <v>421625</v>
      </c>
      <c r="N115" s="11">
        <v>790000</v>
      </c>
      <c r="O115" s="11">
        <v>640000</v>
      </c>
      <c r="P115" s="12"/>
      <c r="Q115" s="6" t="s">
        <v>175</v>
      </c>
    </row>
    <row r="116" spans="1:17" ht="57.75" customHeight="1">
      <c r="A116" s="80"/>
      <c r="B116" s="80"/>
      <c r="C116" s="81"/>
      <c r="D116" s="82"/>
      <c r="E116" s="13" t="s">
        <v>9</v>
      </c>
      <c r="F116" s="14"/>
      <c r="G116" s="5">
        <f aca="true" t="shared" si="35" ref="G116:P116">G115-G114</f>
        <v>290000</v>
      </c>
      <c r="H116" s="5">
        <f t="shared" si="35"/>
        <v>0</v>
      </c>
      <c r="I116" s="5">
        <f t="shared" si="35"/>
        <v>0</v>
      </c>
      <c r="J116" s="5">
        <f t="shared" si="35"/>
        <v>0</v>
      </c>
      <c r="K116" s="5">
        <f t="shared" si="35"/>
        <v>0</v>
      </c>
      <c r="L116" s="5">
        <f t="shared" si="35"/>
        <v>138375</v>
      </c>
      <c r="M116" s="5">
        <f t="shared" si="35"/>
        <v>-138375</v>
      </c>
      <c r="N116" s="5">
        <f t="shared" si="35"/>
        <v>290000</v>
      </c>
      <c r="O116" s="5">
        <f t="shared" si="35"/>
        <v>0</v>
      </c>
      <c r="P116" s="5">
        <f t="shared" si="35"/>
        <v>0</v>
      </c>
      <c r="Q116" s="50"/>
    </row>
    <row r="117" spans="1:17" s="36" customFormat="1" ht="57.75" customHeight="1">
      <c r="A117" s="78" t="s">
        <v>104</v>
      </c>
      <c r="B117" s="78" t="s">
        <v>105</v>
      </c>
      <c r="C117" s="79" t="s">
        <v>244</v>
      </c>
      <c r="D117" s="78" t="s">
        <v>145</v>
      </c>
      <c r="E117" s="74" t="s">
        <v>7</v>
      </c>
      <c r="F117" s="38" t="s">
        <v>106</v>
      </c>
      <c r="G117" s="44">
        <v>3880000</v>
      </c>
      <c r="H117" s="44">
        <v>400000</v>
      </c>
      <c r="I117" s="44">
        <v>104700</v>
      </c>
      <c r="J117" s="44">
        <v>295300</v>
      </c>
      <c r="K117" s="44">
        <v>1000000</v>
      </c>
      <c r="L117" s="44">
        <v>448483</v>
      </c>
      <c r="M117" s="44">
        <v>551517</v>
      </c>
      <c r="N117" s="44">
        <v>2480000</v>
      </c>
      <c r="O117" s="44">
        <v>0</v>
      </c>
      <c r="P117" s="44">
        <v>0</v>
      </c>
      <c r="Q117" s="46"/>
    </row>
    <row r="118" spans="1:17" s="36" customFormat="1" ht="57.75" customHeight="1">
      <c r="A118" s="78"/>
      <c r="B118" s="78"/>
      <c r="C118" s="79"/>
      <c r="D118" s="78"/>
      <c r="E118" s="74" t="s">
        <v>8</v>
      </c>
      <c r="F118" s="38" t="s">
        <v>106</v>
      </c>
      <c r="G118" s="44">
        <v>3880000</v>
      </c>
      <c r="H118" s="44">
        <v>400000</v>
      </c>
      <c r="I118" s="44">
        <v>104700</v>
      </c>
      <c r="J118" s="44">
        <v>295300</v>
      </c>
      <c r="K118" s="44">
        <v>1000000</v>
      </c>
      <c r="L118" s="44">
        <v>448483</v>
      </c>
      <c r="M118" s="44">
        <v>551517</v>
      </c>
      <c r="N118" s="44">
        <v>2480000</v>
      </c>
      <c r="O118" s="44">
        <v>0</v>
      </c>
      <c r="P118" s="44">
        <v>0</v>
      </c>
      <c r="Q118" s="55" t="s">
        <v>197</v>
      </c>
    </row>
    <row r="119" spans="1:17" s="36" customFormat="1" ht="57.75" customHeight="1">
      <c r="A119" s="78"/>
      <c r="B119" s="78"/>
      <c r="C119" s="79"/>
      <c r="D119" s="78"/>
      <c r="E119" s="74" t="s">
        <v>9</v>
      </c>
      <c r="F119" s="47" t="s">
        <v>107</v>
      </c>
      <c r="G119" s="5">
        <f aca="true" t="shared" si="36" ref="G119:P119">G118-G117</f>
        <v>0</v>
      </c>
      <c r="H119" s="5">
        <f t="shared" si="36"/>
        <v>0</v>
      </c>
      <c r="I119" s="5">
        <f t="shared" si="36"/>
        <v>0</v>
      </c>
      <c r="J119" s="5">
        <f t="shared" si="36"/>
        <v>0</v>
      </c>
      <c r="K119" s="5">
        <f t="shared" si="36"/>
        <v>0</v>
      </c>
      <c r="L119" s="5">
        <f t="shared" si="36"/>
        <v>0</v>
      </c>
      <c r="M119" s="5">
        <f t="shared" si="36"/>
        <v>0</v>
      </c>
      <c r="N119" s="5">
        <f t="shared" si="36"/>
        <v>0</v>
      </c>
      <c r="O119" s="5">
        <f t="shared" si="36"/>
        <v>0</v>
      </c>
      <c r="P119" s="5">
        <f t="shared" si="36"/>
        <v>0</v>
      </c>
      <c r="Q119" s="55"/>
    </row>
    <row r="120" spans="1:17" s="36" customFormat="1" ht="57.75" customHeight="1">
      <c r="A120" s="78" t="s">
        <v>108</v>
      </c>
      <c r="B120" s="78" t="s">
        <v>109</v>
      </c>
      <c r="C120" s="79" t="s">
        <v>110</v>
      </c>
      <c r="D120" s="78" t="s">
        <v>133</v>
      </c>
      <c r="E120" s="74" t="s">
        <v>7</v>
      </c>
      <c r="F120" s="38" t="s">
        <v>111</v>
      </c>
      <c r="G120" s="24">
        <f>H120+K120+N120+O120+P120</f>
        <v>6000000</v>
      </c>
      <c r="H120" s="24">
        <v>2000000</v>
      </c>
      <c r="I120" s="24">
        <v>1254000</v>
      </c>
      <c r="J120" s="24">
        <v>746000</v>
      </c>
      <c r="K120" s="24">
        <v>1684000</v>
      </c>
      <c r="L120" s="24">
        <v>1001000</v>
      </c>
      <c r="M120" s="24">
        <f>K120-L120</f>
        <v>683000</v>
      </c>
      <c r="N120" s="24">
        <v>1166000</v>
      </c>
      <c r="O120" s="24">
        <v>1150000</v>
      </c>
      <c r="P120" s="24"/>
      <c r="Q120" s="72" t="s">
        <v>181</v>
      </c>
    </row>
    <row r="121" spans="1:17" s="36" customFormat="1" ht="57.75" customHeight="1">
      <c r="A121" s="78"/>
      <c r="B121" s="78"/>
      <c r="C121" s="79"/>
      <c r="D121" s="78"/>
      <c r="E121" s="74" t="s">
        <v>8</v>
      </c>
      <c r="F121" s="38" t="s">
        <v>111</v>
      </c>
      <c r="G121" s="24">
        <f>H121+K121+N121+O121+P121</f>
        <v>6000000</v>
      </c>
      <c r="H121" s="24">
        <v>2000000</v>
      </c>
      <c r="I121" s="24">
        <v>1254000</v>
      </c>
      <c r="J121" s="24">
        <v>746000</v>
      </c>
      <c r="K121" s="24">
        <v>1684000</v>
      </c>
      <c r="L121" s="24">
        <v>1001000</v>
      </c>
      <c r="M121" s="24">
        <f>K121-L121</f>
        <v>683000</v>
      </c>
      <c r="N121" s="24">
        <v>1166000</v>
      </c>
      <c r="O121" s="24">
        <v>1150000</v>
      </c>
      <c r="P121" s="24"/>
      <c r="Q121" s="55"/>
    </row>
    <row r="122" spans="1:17" s="36" customFormat="1" ht="57.75" customHeight="1">
      <c r="A122" s="78"/>
      <c r="B122" s="78"/>
      <c r="C122" s="79"/>
      <c r="D122" s="78"/>
      <c r="E122" s="74" t="s">
        <v>9</v>
      </c>
      <c r="F122" s="38"/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/>
      <c r="M122" s="24">
        <v>0</v>
      </c>
      <c r="N122" s="24">
        <v>0</v>
      </c>
      <c r="O122" s="24">
        <f>O121-O120</f>
        <v>0</v>
      </c>
      <c r="P122" s="24"/>
      <c r="Q122" s="55"/>
    </row>
    <row r="123" spans="1:17" s="36" customFormat="1" ht="57.75" customHeight="1">
      <c r="A123" s="78" t="s">
        <v>108</v>
      </c>
      <c r="B123" s="78" t="s">
        <v>109</v>
      </c>
      <c r="C123" s="79" t="s">
        <v>245</v>
      </c>
      <c r="D123" s="78" t="s">
        <v>146</v>
      </c>
      <c r="E123" s="74" t="s">
        <v>7</v>
      </c>
      <c r="F123" s="38" t="s">
        <v>112</v>
      </c>
      <c r="G123" s="24">
        <v>6600000</v>
      </c>
      <c r="H123" s="24">
        <v>1807000</v>
      </c>
      <c r="I123" s="24">
        <v>517000</v>
      </c>
      <c r="J123" s="24">
        <v>1290000</v>
      </c>
      <c r="K123" s="24">
        <v>1000000</v>
      </c>
      <c r="L123" s="24">
        <v>1000000</v>
      </c>
      <c r="M123" s="24">
        <v>0</v>
      </c>
      <c r="N123" s="24">
        <v>1193000</v>
      </c>
      <c r="O123" s="24">
        <v>2600000</v>
      </c>
      <c r="P123" s="24"/>
      <c r="Q123" s="55"/>
    </row>
    <row r="124" spans="1:17" s="36" customFormat="1" ht="57.75" customHeight="1">
      <c r="A124" s="78"/>
      <c r="B124" s="78"/>
      <c r="C124" s="79"/>
      <c r="D124" s="78"/>
      <c r="E124" s="74" t="s">
        <v>8</v>
      </c>
      <c r="F124" s="38" t="s">
        <v>113</v>
      </c>
      <c r="G124" s="24">
        <v>6600000</v>
      </c>
      <c r="H124" s="24">
        <v>1807000</v>
      </c>
      <c r="I124" s="24">
        <v>1333000</v>
      </c>
      <c r="J124" s="24">
        <v>474000</v>
      </c>
      <c r="K124" s="24">
        <v>1000000</v>
      </c>
      <c r="L124" s="24">
        <v>1000000</v>
      </c>
      <c r="M124" s="24">
        <v>0</v>
      </c>
      <c r="N124" s="24">
        <v>1193000</v>
      </c>
      <c r="O124" s="24">
        <v>2600000</v>
      </c>
      <c r="P124" s="24"/>
      <c r="Q124" s="55" t="s">
        <v>114</v>
      </c>
    </row>
    <row r="125" spans="1:17" s="36" customFormat="1" ht="59.25" customHeight="1">
      <c r="A125" s="78"/>
      <c r="B125" s="78"/>
      <c r="C125" s="79"/>
      <c r="D125" s="78"/>
      <c r="E125" s="74" t="s">
        <v>9</v>
      </c>
      <c r="F125" s="38"/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55"/>
    </row>
    <row r="126" spans="1:17" ht="51" customHeight="1">
      <c r="A126" s="76" t="s">
        <v>115</v>
      </c>
      <c r="B126" s="76" t="s">
        <v>116</v>
      </c>
      <c r="C126" s="77" t="s">
        <v>117</v>
      </c>
      <c r="D126" s="78" t="s">
        <v>145</v>
      </c>
      <c r="E126" s="13" t="s">
        <v>7</v>
      </c>
      <c r="F126" s="18" t="s">
        <v>118</v>
      </c>
      <c r="G126" s="19">
        <v>16519000</v>
      </c>
      <c r="H126" s="19">
        <v>0</v>
      </c>
      <c r="I126" s="19">
        <v>0</v>
      </c>
      <c r="J126" s="19">
        <v>0</v>
      </c>
      <c r="K126" s="19">
        <v>1250000</v>
      </c>
      <c r="L126" s="19">
        <v>0</v>
      </c>
      <c r="M126" s="19">
        <v>1250000</v>
      </c>
      <c r="N126" s="19">
        <v>7000000</v>
      </c>
      <c r="O126" s="19">
        <v>8269000</v>
      </c>
      <c r="P126" s="19"/>
      <c r="Q126" s="35"/>
    </row>
    <row r="127" spans="1:17" ht="51" customHeight="1">
      <c r="A127" s="76"/>
      <c r="B127" s="76"/>
      <c r="C127" s="77"/>
      <c r="D127" s="78"/>
      <c r="E127" s="13" t="s">
        <v>8</v>
      </c>
      <c r="F127" s="18" t="s">
        <v>118</v>
      </c>
      <c r="G127" s="19">
        <v>16519000</v>
      </c>
      <c r="H127" s="19">
        <v>0</v>
      </c>
      <c r="I127" s="19">
        <v>0</v>
      </c>
      <c r="J127" s="19">
        <v>0</v>
      </c>
      <c r="K127" s="19">
        <v>1250000</v>
      </c>
      <c r="L127" s="19">
        <v>602697</v>
      </c>
      <c r="M127" s="19">
        <v>647303</v>
      </c>
      <c r="N127" s="19">
        <v>7000000</v>
      </c>
      <c r="O127" s="19">
        <v>8269000</v>
      </c>
      <c r="P127" s="19"/>
      <c r="Q127" s="56" t="s">
        <v>177</v>
      </c>
    </row>
    <row r="128" spans="1:17" ht="51" customHeight="1">
      <c r="A128" s="76"/>
      <c r="B128" s="76"/>
      <c r="C128" s="77"/>
      <c r="D128" s="78"/>
      <c r="E128" s="13" t="s">
        <v>9</v>
      </c>
      <c r="F128" s="18"/>
      <c r="G128" s="5">
        <f aca="true" t="shared" si="37" ref="G128:P128">G127-G126</f>
        <v>0</v>
      </c>
      <c r="H128" s="5">
        <f t="shared" si="37"/>
        <v>0</v>
      </c>
      <c r="I128" s="5">
        <f t="shared" si="37"/>
        <v>0</v>
      </c>
      <c r="J128" s="5">
        <f t="shared" si="37"/>
        <v>0</v>
      </c>
      <c r="K128" s="5">
        <f t="shared" si="37"/>
        <v>0</v>
      </c>
      <c r="L128" s="5">
        <f t="shared" si="37"/>
        <v>602697</v>
      </c>
      <c r="M128" s="5">
        <f t="shared" si="37"/>
        <v>-602697</v>
      </c>
      <c r="N128" s="5">
        <f t="shared" si="37"/>
        <v>0</v>
      </c>
      <c r="O128" s="5">
        <f t="shared" si="37"/>
        <v>0</v>
      </c>
      <c r="P128" s="5">
        <f t="shared" si="37"/>
        <v>0</v>
      </c>
      <c r="Q128" s="35"/>
    </row>
    <row r="129" spans="1:17" s="36" customFormat="1" ht="59.25" customHeight="1">
      <c r="A129" s="78" t="s">
        <v>108</v>
      </c>
      <c r="B129" s="78" t="s">
        <v>109</v>
      </c>
      <c r="C129" s="79" t="s">
        <v>246</v>
      </c>
      <c r="D129" s="78" t="s">
        <v>133</v>
      </c>
      <c r="E129" s="74" t="s">
        <v>7</v>
      </c>
      <c r="F129" s="38" t="s">
        <v>263</v>
      </c>
      <c r="G129" s="24">
        <v>29000000</v>
      </c>
      <c r="H129" s="24">
        <v>0</v>
      </c>
      <c r="I129" s="24"/>
      <c r="J129" s="24">
        <v>0</v>
      </c>
      <c r="K129" s="24">
        <v>400000</v>
      </c>
      <c r="L129" s="24">
        <v>0</v>
      </c>
      <c r="M129" s="24">
        <v>400000</v>
      </c>
      <c r="N129" s="24">
        <v>10000000</v>
      </c>
      <c r="O129" s="24">
        <v>10000000</v>
      </c>
      <c r="P129" s="24">
        <v>8600000</v>
      </c>
      <c r="Q129" s="55" t="s">
        <v>265</v>
      </c>
    </row>
    <row r="130" spans="1:17" s="36" customFormat="1" ht="59.25" customHeight="1">
      <c r="A130" s="78"/>
      <c r="B130" s="78"/>
      <c r="C130" s="79"/>
      <c r="D130" s="78"/>
      <c r="E130" s="74" t="s">
        <v>8</v>
      </c>
      <c r="F130" s="38"/>
      <c r="G130" s="24">
        <v>29000000</v>
      </c>
      <c r="H130" s="24">
        <v>0</v>
      </c>
      <c r="I130" s="24"/>
      <c r="J130" s="24">
        <v>0</v>
      </c>
      <c r="K130" s="24">
        <v>400000</v>
      </c>
      <c r="L130" s="24">
        <v>0</v>
      </c>
      <c r="M130" s="24">
        <v>400000</v>
      </c>
      <c r="N130" s="24">
        <v>10000000</v>
      </c>
      <c r="O130" s="24">
        <v>10000000</v>
      </c>
      <c r="P130" s="24">
        <v>8600000</v>
      </c>
      <c r="Q130" s="55"/>
    </row>
    <row r="131" spans="1:17" s="36" customFormat="1" ht="59.25" customHeight="1">
      <c r="A131" s="78"/>
      <c r="B131" s="78"/>
      <c r="C131" s="79"/>
      <c r="D131" s="78"/>
      <c r="E131" s="74" t="s">
        <v>9</v>
      </c>
      <c r="F131" s="38"/>
      <c r="G131" s="37">
        <f aca="true" t="shared" si="38" ref="G131:P131">G130-G129</f>
        <v>0</v>
      </c>
      <c r="H131" s="37">
        <f t="shared" si="38"/>
        <v>0</v>
      </c>
      <c r="I131" s="37">
        <f t="shared" si="38"/>
        <v>0</v>
      </c>
      <c r="J131" s="37">
        <f t="shared" si="38"/>
        <v>0</v>
      </c>
      <c r="K131" s="37">
        <f t="shared" si="38"/>
        <v>0</v>
      </c>
      <c r="L131" s="37">
        <f t="shared" si="38"/>
        <v>0</v>
      </c>
      <c r="M131" s="37">
        <f t="shared" si="38"/>
        <v>0</v>
      </c>
      <c r="N131" s="37">
        <f t="shared" si="38"/>
        <v>0</v>
      </c>
      <c r="O131" s="37">
        <f t="shared" si="38"/>
        <v>0</v>
      </c>
      <c r="P131" s="37">
        <f t="shared" si="38"/>
        <v>0</v>
      </c>
      <c r="Q131" s="55"/>
    </row>
    <row r="132" spans="1:17" ht="59.25" customHeight="1">
      <c r="A132" s="76" t="s">
        <v>119</v>
      </c>
      <c r="B132" s="76" t="s">
        <v>120</v>
      </c>
      <c r="C132" s="77" t="s">
        <v>121</v>
      </c>
      <c r="D132" s="78" t="s">
        <v>144</v>
      </c>
      <c r="E132" s="13" t="s">
        <v>7</v>
      </c>
      <c r="F132" s="18" t="s">
        <v>122</v>
      </c>
      <c r="G132" s="20">
        <f>H132+K132+N132+O132+P132</f>
        <v>13448000</v>
      </c>
      <c r="H132" s="19"/>
      <c r="I132" s="19"/>
      <c r="J132" s="19"/>
      <c r="K132" s="21">
        <v>714000</v>
      </c>
      <c r="L132" s="19">
        <v>1950</v>
      </c>
      <c r="M132" s="19">
        <f>K132-L132</f>
        <v>712050</v>
      </c>
      <c r="N132" s="19">
        <v>2547000</v>
      </c>
      <c r="O132" s="19">
        <v>6112200</v>
      </c>
      <c r="P132" s="19">
        <v>4074800</v>
      </c>
      <c r="Q132" s="35"/>
    </row>
    <row r="133" spans="1:17" ht="59.25" customHeight="1">
      <c r="A133" s="76"/>
      <c r="B133" s="76"/>
      <c r="C133" s="77"/>
      <c r="D133" s="78"/>
      <c r="E133" s="13" t="s">
        <v>8</v>
      </c>
      <c r="F133" s="18" t="s">
        <v>122</v>
      </c>
      <c r="G133" s="65">
        <v>13448000</v>
      </c>
      <c r="H133" s="65"/>
      <c r="I133" s="65"/>
      <c r="J133" s="65">
        <f>SUM(H133-I133)</f>
        <v>0</v>
      </c>
      <c r="K133" s="65">
        <v>714000</v>
      </c>
      <c r="L133" s="65">
        <v>632036</v>
      </c>
      <c r="M133" s="65">
        <v>81964</v>
      </c>
      <c r="N133" s="65">
        <v>2547000</v>
      </c>
      <c r="O133" s="65">
        <v>6112200</v>
      </c>
      <c r="P133" s="65">
        <v>4074800</v>
      </c>
      <c r="Q133" s="66" t="s">
        <v>152</v>
      </c>
    </row>
    <row r="134" spans="1:17" ht="59.25" customHeight="1">
      <c r="A134" s="76"/>
      <c r="B134" s="76"/>
      <c r="C134" s="77"/>
      <c r="D134" s="78"/>
      <c r="E134" s="13" t="s">
        <v>9</v>
      </c>
      <c r="F134" s="18"/>
      <c r="G134" s="5">
        <f aca="true" t="shared" si="39" ref="G134:P134">G133-G132</f>
        <v>0</v>
      </c>
      <c r="H134" s="5">
        <f t="shared" si="39"/>
        <v>0</v>
      </c>
      <c r="I134" s="5">
        <f t="shared" si="39"/>
        <v>0</v>
      </c>
      <c r="J134" s="5">
        <f t="shared" si="39"/>
        <v>0</v>
      </c>
      <c r="K134" s="5">
        <f t="shared" si="39"/>
        <v>0</v>
      </c>
      <c r="L134" s="5">
        <f t="shared" si="39"/>
        <v>630086</v>
      </c>
      <c r="M134" s="5">
        <f t="shared" si="39"/>
        <v>-630086</v>
      </c>
      <c r="N134" s="5">
        <f t="shared" si="39"/>
        <v>0</v>
      </c>
      <c r="O134" s="5">
        <f t="shared" si="39"/>
        <v>0</v>
      </c>
      <c r="P134" s="5">
        <f t="shared" si="39"/>
        <v>0</v>
      </c>
      <c r="Q134" s="35"/>
    </row>
    <row r="135" spans="1:17" ht="59.25" customHeight="1">
      <c r="A135" s="76" t="s">
        <v>119</v>
      </c>
      <c r="B135" s="76" t="s">
        <v>123</v>
      </c>
      <c r="C135" s="77" t="s">
        <v>124</v>
      </c>
      <c r="D135" s="78" t="s">
        <v>144</v>
      </c>
      <c r="E135" s="13" t="s">
        <v>7</v>
      </c>
      <c r="F135" s="18" t="s">
        <v>155</v>
      </c>
      <c r="G135" s="20">
        <v>14514000</v>
      </c>
      <c r="H135" s="19"/>
      <c r="I135" s="19"/>
      <c r="J135" s="19">
        <v>0</v>
      </c>
      <c r="K135" s="21">
        <v>286000</v>
      </c>
      <c r="L135" s="19">
        <v>31991</v>
      </c>
      <c r="M135" s="19">
        <v>254009</v>
      </c>
      <c r="N135" s="19">
        <v>2846000</v>
      </c>
      <c r="O135" s="19">
        <v>6829200</v>
      </c>
      <c r="P135" s="19">
        <v>4552800</v>
      </c>
      <c r="Q135" s="35"/>
    </row>
    <row r="136" spans="1:17" ht="59.25" customHeight="1">
      <c r="A136" s="76"/>
      <c r="B136" s="76"/>
      <c r="C136" s="77"/>
      <c r="D136" s="78"/>
      <c r="E136" s="13" t="s">
        <v>8</v>
      </c>
      <c r="F136" s="18" t="s">
        <v>155</v>
      </c>
      <c r="G136" s="20">
        <v>14514000</v>
      </c>
      <c r="H136" s="19"/>
      <c r="I136" s="19"/>
      <c r="J136" s="19">
        <v>0</v>
      </c>
      <c r="K136" s="21">
        <v>286000</v>
      </c>
      <c r="L136" s="19">
        <v>73373</v>
      </c>
      <c r="M136" s="19">
        <v>212627</v>
      </c>
      <c r="N136" s="19">
        <v>2846000</v>
      </c>
      <c r="O136" s="19">
        <v>6829200</v>
      </c>
      <c r="P136" s="19">
        <v>4552800</v>
      </c>
      <c r="Q136" s="35" t="s">
        <v>264</v>
      </c>
    </row>
    <row r="137" spans="1:17" ht="59.25" customHeight="1">
      <c r="A137" s="76"/>
      <c r="B137" s="76"/>
      <c r="C137" s="77"/>
      <c r="D137" s="78"/>
      <c r="E137" s="13" t="s">
        <v>9</v>
      </c>
      <c r="F137" s="18"/>
      <c r="G137" s="5">
        <f aca="true" t="shared" si="40" ref="G137:P137">G136-G135</f>
        <v>0</v>
      </c>
      <c r="H137" s="5">
        <f t="shared" si="40"/>
        <v>0</v>
      </c>
      <c r="I137" s="5">
        <f t="shared" si="40"/>
        <v>0</v>
      </c>
      <c r="J137" s="5">
        <f t="shared" si="40"/>
        <v>0</v>
      </c>
      <c r="K137" s="5">
        <f t="shared" si="40"/>
        <v>0</v>
      </c>
      <c r="L137" s="5">
        <f t="shared" si="40"/>
        <v>41382</v>
      </c>
      <c r="M137" s="5">
        <f t="shared" si="40"/>
        <v>-41382</v>
      </c>
      <c r="N137" s="5">
        <f t="shared" si="40"/>
        <v>0</v>
      </c>
      <c r="O137" s="5">
        <f t="shared" si="40"/>
        <v>0</v>
      </c>
      <c r="P137" s="5">
        <f t="shared" si="40"/>
        <v>0</v>
      </c>
      <c r="Q137" s="35"/>
    </row>
    <row r="138" spans="1:17" ht="57.75" customHeight="1">
      <c r="A138" s="76" t="s">
        <v>119</v>
      </c>
      <c r="B138" s="76" t="s">
        <v>123</v>
      </c>
      <c r="C138" s="77" t="s">
        <v>125</v>
      </c>
      <c r="D138" s="78" t="s">
        <v>144</v>
      </c>
      <c r="E138" s="13" t="s">
        <v>7</v>
      </c>
      <c r="F138" s="18" t="s">
        <v>226</v>
      </c>
      <c r="G138" s="20">
        <v>16800000</v>
      </c>
      <c r="H138" s="19"/>
      <c r="I138" s="19"/>
      <c r="J138" s="19">
        <v>0</v>
      </c>
      <c r="K138" s="21">
        <v>1875000</v>
      </c>
      <c r="L138" s="19">
        <v>56960</v>
      </c>
      <c r="M138" s="19">
        <v>1818040</v>
      </c>
      <c r="N138" s="19">
        <v>8247500</v>
      </c>
      <c r="O138" s="19">
        <v>4000000</v>
      </c>
      <c r="P138" s="19">
        <v>2677500</v>
      </c>
      <c r="Q138" s="35" t="s">
        <v>157</v>
      </c>
    </row>
    <row r="139" spans="1:17" ht="57.75" customHeight="1">
      <c r="A139" s="76"/>
      <c r="B139" s="76"/>
      <c r="C139" s="77"/>
      <c r="D139" s="78"/>
      <c r="E139" s="13" t="s">
        <v>8</v>
      </c>
      <c r="F139" s="18" t="s">
        <v>226</v>
      </c>
      <c r="G139" s="20">
        <v>16800000</v>
      </c>
      <c r="H139" s="19"/>
      <c r="I139" s="19"/>
      <c r="J139" s="19">
        <v>0</v>
      </c>
      <c r="K139" s="21">
        <v>1875000</v>
      </c>
      <c r="L139" s="19">
        <v>1504391</v>
      </c>
      <c r="M139" s="19">
        <v>370609</v>
      </c>
      <c r="N139" s="19">
        <v>8247500</v>
      </c>
      <c r="O139" s="19">
        <v>4000000</v>
      </c>
      <c r="P139" s="19">
        <v>2677500</v>
      </c>
      <c r="Q139" s="35" t="s">
        <v>153</v>
      </c>
    </row>
    <row r="140" spans="1:17" ht="57.75" customHeight="1">
      <c r="A140" s="76"/>
      <c r="B140" s="76"/>
      <c r="C140" s="77"/>
      <c r="D140" s="78"/>
      <c r="E140" s="13" t="s">
        <v>9</v>
      </c>
      <c r="F140" s="18"/>
      <c r="G140" s="5"/>
      <c r="H140" s="5"/>
      <c r="I140" s="5"/>
      <c r="J140" s="5">
        <v>0</v>
      </c>
      <c r="K140" s="5">
        <v>0</v>
      </c>
      <c r="L140" s="5">
        <v>1447431</v>
      </c>
      <c r="M140" s="5">
        <v>-1447431</v>
      </c>
      <c r="N140" s="5">
        <v>0</v>
      </c>
      <c r="O140" s="5">
        <v>0</v>
      </c>
      <c r="P140" s="5">
        <v>0</v>
      </c>
      <c r="Q140" s="35"/>
    </row>
    <row r="141" spans="1:17" ht="57.75" customHeight="1">
      <c r="A141" s="76" t="s">
        <v>119</v>
      </c>
      <c r="B141" s="76" t="s">
        <v>123</v>
      </c>
      <c r="C141" s="77" t="s">
        <v>126</v>
      </c>
      <c r="D141" s="78" t="s">
        <v>144</v>
      </c>
      <c r="E141" s="13" t="s">
        <v>7</v>
      </c>
      <c r="F141" s="18" t="s">
        <v>158</v>
      </c>
      <c r="G141" s="20">
        <v>1846000</v>
      </c>
      <c r="H141" s="19"/>
      <c r="I141" s="19"/>
      <c r="J141" s="19">
        <v>0</v>
      </c>
      <c r="K141" s="21">
        <v>143000</v>
      </c>
      <c r="L141" s="19">
        <v>420</v>
      </c>
      <c r="M141" s="19">
        <v>142580</v>
      </c>
      <c r="N141" s="19">
        <v>682000</v>
      </c>
      <c r="O141" s="19">
        <v>1021000</v>
      </c>
      <c r="P141" s="19"/>
      <c r="Q141" s="35" t="s">
        <v>159</v>
      </c>
    </row>
    <row r="142" spans="1:17" ht="57.75" customHeight="1">
      <c r="A142" s="76"/>
      <c r="B142" s="76"/>
      <c r="C142" s="77"/>
      <c r="D142" s="78"/>
      <c r="E142" s="13" t="s">
        <v>8</v>
      </c>
      <c r="F142" s="18" t="s">
        <v>158</v>
      </c>
      <c r="G142" s="20">
        <v>1846000</v>
      </c>
      <c r="H142" s="19"/>
      <c r="I142" s="19"/>
      <c r="J142" s="19">
        <v>0</v>
      </c>
      <c r="K142" s="21">
        <v>143000</v>
      </c>
      <c r="L142" s="19">
        <v>1860</v>
      </c>
      <c r="M142" s="19">
        <v>141140</v>
      </c>
      <c r="N142" s="19">
        <v>682000</v>
      </c>
      <c r="O142" s="19">
        <v>1021000</v>
      </c>
      <c r="P142" s="19"/>
      <c r="Q142" s="35" t="s">
        <v>156</v>
      </c>
    </row>
    <row r="143" spans="1:17" ht="57.75" customHeight="1">
      <c r="A143" s="76"/>
      <c r="B143" s="76"/>
      <c r="C143" s="77"/>
      <c r="D143" s="78"/>
      <c r="E143" s="13" t="s">
        <v>9</v>
      </c>
      <c r="F143" s="18"/>
      <c r="G143" s="5">
        <f aca="true" t="shared" si="41" ref="G143:P143">G142-G141</f>
        <v>0</v>
      </c>
      <c r="H143" s="5">
        <f t="shared" si="41"/>
        <v>0</v>
      </c>
      <c r="I143" s="5">
        <f t="shared" si="41"/>
        <v>0</v>
      </c>
      <c r="J143" s="5">
        <f t="shared" si="41"/>
        <v>0</v>
      </c>
      <c r="K143" s="5">
        <f t="shared" si="41"/>
        <v>0</v>
      </c>
      <c r="L143" s="5">
        <f t="shared" si="41"/>
        <v>1440</v>
      </c>
      <c r="M143" s="5">
        <f t="shared" si="41"/>
        <v>-1440</v>
      </c>
      <c r="N143" s="5">
        <f t="shared" si="41"/>
        <v>0</v>
      </c>
      <c r="O143" s="5">
        <f t="shared" si="41"/>
        <v>0</v>
      </c>
      <c r="P143" s="5">
        <f t="shared" si="41"/>
        <v>0</v>
      </c>
      <c r="Q143" s="35"/>
    </row>
    <row r="144" spans="1:17" ht="57.75" customHeight="1">
      <c r="A144" s="76" t="s">
        <v>119</v>
      </c>
      <c r="B144" s="76" t="s">
        <v>123</v>
      </c>
      <c r="C144" s="77" t="s">
        <v>247</v>
      </c>
      <c r="D144" s="78" t="s">
        <v>139</v>
      </c>
      <c r="E144" s="13" t="s">
        <v>7</v>
      </c>
      <c r="F144" s="18" t="s">
        <v>127</v>
      </c>
      <c r="G144" s="20">
        <f>H144+K144+N144+O144+P144</f>
        <v>15000000</v>
      </c>
      <c r="H144" s="19"/>
      <c r="I144" s="19"/>
      <c r="J144" s="19"/>
      <c r="K144" s="21">
        <v>833000</v>
      </c>
      <c r="L144" s="19">
        <v>456220</v>
      </c>
      <c r="M144" s="19">
        <f>K144-L144</f>
        <v>376780</v>
      </c>
      <c r="N144" s="19">
        <v>1417000</v>
      </c>
      <c r="O144" s="19">
        <v>7650000</v>
      </c>
      <c r="P144" s="19">
        <v>5100000</v>
      </c>
      <c r="Q144" s="35"/>
    </row>
    <row r="145" spans="1:17" ht="57.75" customHeight="1">
      <c r="A145" s="76"/>
      <c r="B145" s="76"/>
      <c r="C145" s="77"/>
      <c r="D145" s="78"/>
      <c r="E145" s="13" t="s">
        <v>8</v>
      </c>
      <c r="F145" s="18" t="s">
        <v>128</v>
      </c>
      <c r="G145" s="20">
        <v>15000000</v>
      </c>
      <c r="H145" s="19"/>
      <c r="I145" s="19"/>
      <c r="J145" s="19"/>
      <c r="K145" s="21">
        <v>833000</v>
      </c>
      <c r="L145" s="19">
        <v>456220</v>
      </c>
      <c r="M145" s="19">
        <v>376780</v>
      </c>
      <c r="N145" s="19">
        <v>333000</v>
      </c>
      <c r="O145" s="19">
        <v>7650000</v>
      </c>
      <c r="P145" s="19">
        <v>6184000</v>
      </c>
      <c r="Q145" s="35" t="s">
        <v>261</v>
      </c>
    </row>
    <row r="146" spans="1:17" ht="57.75" customHeight="1">
      <c r="A146" s="76"/>
      <c r="B146" s="76"/>
      <c r="C146" s="77"/>
      <c r="D146" s="78"/>
      <c r="E146" s="13" t="s">
        <v>9</v>
      </c>
      <c r="F146" s="18"/>
      <c r="G146" s="5">
        <f aca="true" t="shared" si="42" ref="G146:P146">G145-G144</f>
        <v>0</v>
      </c>
      <c r="H146" s="5">
        <f t="shared" si="42"/>
        <v>0</v>
      </c>
      <c r="I146" s="5">
        <f t="shared" si="42"/>
        <v>0</v>
      </c>
      <c r="J146" s="5">
        <f t="shared" si="42"/>
        <v>0</v>
      </c>
      <c r="K146" s="5">
        <f t="shared" si="42"/>
        <v>0</v>
      </c>
      <c r="L146" s="5">
        <f t="shared" si="42"/>
        <v>0</v>
      </c>
      <c r="M146" s="5">
        <f t="shared" si="42"/>
        <v>0</v>
      </c>
      <c r="N146" s="5">
        <f t="shared" si="42"/>
        <v>-1084000</v>
      </c>
      <c r="O146" s="5">
        <f t="shared" si="42"/>
        <v>0</v>
      </c>
      <c r="P146" s="5">
        <f t="shared" si="42"/>
        <v>1084000</v>
      </c>
      <c r="Q146" s="35"/>
    </row>
    <row r="147" spans="1:17" ht="57.75" customHeight="1">
      <c r="A147" s="76" t="s">
        <v>119</v>
      </c>
      <c r="B147" s="76" t="s">
        <v>123</v>
      </c>
      <c r="C147" s="77" t="s">
        <v>129</v>
      </c>
      <c r="D147" s="78" t="s">
        <v>144</v>
      </c>
      <c r="E147" s="13" t="s">
        <v>7</v>
      </c>
      <c r="F147" s="67" t="s">
        <v>230</v>
      </c>
      <c r="G147" s="65">
        <v>19841699</v>
      </c>
      <c r="H147" s="65">
        <v>7034000</v>
      </c>
      <c r="I147" s="65">
        <v>6061000</v>
      </c>
      <c r="J147" s="65">
        <f>SUM(H147-I147)</f>
        <v>973000</v>
      </c>
      <c r="K147" s="65">
        <v>9777000</v>
      </c>
      <c r="L147" s="65">
        <v>7467422</v>
      </c>
      <c r="M147" s="65">
        <f>SUM(K147-L147)</f>
        <v>2309578</v>
      </c>
      <c r="N147" s="65">
        <v>3030699</v>
      </c>
      <c r="O147" s="68"/>
      <c r="P147" s="68"/>
      <c r="Q147" s="66"/>
    </row>
    <row r="148" spans="1:17" ht="57.75" customHeight="1">
      <c r="A148" s="76"/>
      <c r="B148" s="76"/>
      <c r="C148" s="77"/>
      <c r="D148" s="78"/>
      <c r="E148" s="13" t="s">
        <v>8</v>
      </c>
      <c r="F148" s="67" t="s">
        <v>230</v>
      </c>
      <c r="G148" s="70">
        <v>19841699</v>
      </c>
      <c r="H148" s="65">
        <v>7034000</v>
      </c>
      <c r="I148" s="65">
        <v>7034000</v>
      </c>
      <c r="J148" s="65">
        <f>SUM(H148-I148)</f>
        <v>0</v>
      </c>
      <c r="K148" s="65">
        <v>9777000</v>
      </c>
      <c r="L148" s="65">
        <v>9777000</v>
      </c>
      <c r="M148" s="65">
        <f>SUM(K148-L148)</f>
        <v>0</v>
      </c>
      <c r="N148" s="70">
        <v>3030699</v>
      </c>
      <c r="O148" s="68"/>
      <c r="P148" s="68"/>
      <c r="Q148" s="66" t="s">
        <v>262</v>
      </c>
    </row>
    <row r="149" spans="1:17" ht="57.75" customHeight="1">
      <c r="A149" s="76"/>
      <c r="B149" s="76"/>
      <c r="C149" s="77"/>
      <c r="D149" s="78"/>
      <c r="E149" s="13" t="s">
        <v>9</v>
      </c>
      <c r="F149" s="67"/>
      <c r="G149" s="5">
        <f aca="true" t="shared" si="43" ref="G149:P149">G148-G147</f>
        <v>0</v>
      </c>
      <c r="H149" s="5">
        <f t="shared" si="43"/>
        <v>0</v>
      </c>
      <c r="I149" s="5">
        <f t="shared" si="43"/>
        <v>973000</v>
      </c>
      <c r="J149" s="5">
        <f t="shared" si="43"/>
        <v>-973000</v>
      </c>
      <c r="K149" s="5">
        <f t="shared" si="43"/>
        <v>0</v>
      </c>
      <c r="L149" s="5">
        <f t="shared" si="43"/>
        <v>2309578</v>
      </c>
      <c r="M149" s="5">
        <f t="shared" si="43"/>
        <v>-2309578</v>
      </c>
      <c r="N149" s="5">
        <f t="shared" si="43"/>
        <v>0</v>
      </c>
      <c r="O149" s="5">
        <f t="shared" si="43"/>
        <v>0</v>
      </c>
      <c r="P149" s="5">
        <f t="shared" si="43"/>
        <v>0</v>
      </c>
      <c r="Q149" s="69"/>
    </row>
    <row r="150" spans="1:17" ht="58.5" customHeight="1">
      <c r="A150" s="76" t="s">
        <v>119</v>
      </c>
      <c r="B150" s="76" t="s">
        <v>123</v>
      </c>
      <c r="C150" s="77" t="s">
        <v>130</v>
      </c>
      <c r="D150" s="78" t="s">
        <v>144</v>
      </c>
      <c r="E150" s="13" t="s">
        <v>7</v>
      </c>
      <c r="F150" s="18" t="s">
        <v>229</v>
      </c>
      <c r="G150" s="20">
        <v>19728750</v>
      </c>
      <c r="H150" s="19">
        <v>4059000</v>
      </c>
      <c r="I150" s="19">
        <v>3868000</v>
      </c>
      <c r="J150" s="19">
        <v>191000</v>
      </c>
      <c r="K150" s="21">
        <v>3689750</v>
      </c>
      <c r="L150" s="19">
        <v>1667021</v>
      </c>
      <c r="M150" s="19">
        <v>2022729</v>
      </c>
      <c r="N150" s="19">
        <v>11980000</v>
      </c>
      <c r="O150" s="19">
        <v>0</v>
      </c>
      <c r="P150" s="19">
        <v>0</v>
      </c>
      <c r="Q150" s="35" t="s">
        <v>161</v>
      </c>
    </row>
    <row r="151" spans="1:17" ht="58.5" customHeight="1">
      <c r="A151" s="76"/>
      <c r="B151" s="76"/>
      <c r="C151" s="77"/>
      <c r="D151" s="78"/>
      <c r="E151" s="13" t="s">
        <v>8</v>
      </c>
      <c r="F151" s="18" t="s">
        <v>229</v>
      </c>
      <c r="G151" s="20">
        <v>19728750</v>
      </c>
      <c r="H151" s="19">
        <v>4059000</v>
      </c>
      <c r="I151" s="19">
        <v>4059000</v>
      </c>
      <c r="J151" s="19">
        <v>0</v>
      </c>
      <c r="K151" s="21">
        <v>3689750</v>
      </c>
      <c r="L151" s="19">
        <v>3038388</v>
      </c>
      <c r="M151" s="19">
        <v>651362</v>
      </c>
      <c r="N151" s="19">
        <v>11980000</v>
      </c>
      <c r="O151" s="19">
        <v>0</v>
      </c>
      <c r="P151" s="19">
        <v>0</v>
      </c>
      <c r="Q151" s="35" t="s">
        <v>162</v>
      </c>
    </row>
    <row r="152" spans="1:17" ht="58.5" customHeight="1">
      <c r="A152" s="76"/>
      <c r="B152" s="76"/>
      <c r="C152" s="77"/>
      <c r="D152" s="78"/>
      <c r="E152" s="13" t="s">
        <v>9</v>
      </c>
      <c r="F152" s="18"/>
      <c r="G152" s="5">
        <f aca="true" t="shared" si="44" ref="G152:P152">G151-G150</f>
        <v>0</v>
      </c>
      <c r="H152" s="5">
        <f t="shared" si="44"/>
        <v>0</v>
      </c>
      <c r="I152" s="5">
        <f t="shared" si="44"/>
        <v>191000</v>
      </c>
      <c r="J152" s="5">
        <f t="shared" si="44"/>
        <v>-191000</v>
      </c>
      <c r="K152" s="5">
        <f t="shared" si="44"/>
        <v>0</v>
      </c>
      <c r="L152" s="5">
        <f t="shared" si="44"/>
        <v>1371367</v>
      </c>
      <c r="M152" s="5">
        <f t="shared" si="44"/>
        <v>-1371367</v>
      </c>
      <c r="N152" s="5">
        <f t="shared" si="44"/>
        <v>0</v>
      </c>
      <c r="O152" s="5">
        <f t="shared" si="44"/>
        <v>0</v>
      </c>
      <c r="P152" s="5">
        <f t="shared" si="44"/>
        <v>0</v>
      </c>
      <c r="Q152" s="35"/>
    </row>
    <row r="153" spans="1:17" ht="58.5" customHeight="1">
      <c r="A153" s="76" t="s">
        <v>119</v>
      </c>
      <c r="B153" s="76" t="s">
        <v>123</v>
      </c>
      <c r="C153" s="77" t="s">
        <v>251</v>
      </c>
      <c r="D153" s="78" t="s">
        <v>144</v>
      </c>
      <c r="E153" s="13" t="s">
        <v>7</v>
      </c>
      <c r="F153" s="18" t="s">
        <v>160</v>
      </c>
      <c r="G153" s="20">
        <v>10604673</v>
      </c>
      <c r="H153" s="19">
        <v>7537248</v>
      </c>
      <c r="I153" s="19">
        <v>5361000</v>
      </c>
      <c r="J153" s="19">
        <v>2176248</v>
      </c>
      <c r="K153" s="21">
        <v>2679000</v>
      </c>
      <c r="L153" s="19">
        <v>1977746</v>
      </c>
      <c r="M153" s="19">
        <v>701254</v>
      </c>
      <c r="N153" s="19">
        <v>388425</v>
      </c>
      <c r="O153" s="19"/>
      <c r="P153" s="19"/>
      <c r="Q153" s="35"/>
    </row>
    <row r="154" spans="1:17" ht="58.5" customHeight="1">
      <c r="A154" s="76"/>
      <c r="B154" s="76"/>
      <c r="C154" s="77"/>
      <c r="D154" s="78"/>
      <c r="E154" s="13" t="s">
        <v>8</v>
      </c>
      <c r="F154" s="18" t="s">
        <v>160</v>
      </c>
      <c r="G154" s="20">
        <v>10604673</v>
      </c>
      <c r="H154" s="19">
        <v>7537248</v>
      </c>
      <c r="I154" s="19">
        <v>7537248</v>
      </c>
      <c r="J154" s="19">
        <v>0</v>
      </c>
      <c r="K154" s="21">
        <v>2679000</v>
      </c>
      <c r="L154" s="19">
        <v>2679000</v>
      </c>
      <c r="M154" s="19">
        <v>0</v>
      </c>
      <c r="N154" s="19">
        <v>388425</v>
      </c>
      <c r="O154" s="19"/>
      <c r="P154" s="19"/>
      <c r="Q154" s="35" t="s">
        <v>262</v>
      </c>
    </row>
    <row r="155" spans="1:17" ht="58.5" customHeight="1">
      <c r="A155" s="76"/>
      <c r="B155" s="76"/>
      <c r="C155" s="77"/>
      <c r="D155" s="78"/>
      <c r="E155" s="13" t="s">
        <v>9</v>
      </c>
      <c r="F155" s="18"/>
      <c r="G155" s="5">
        <f aca="true" t="shared" si="45" ref="G155:P155">G154-G153</f>
        <v>0</v>
      </c>
      <c r="H155" s="5">
        <f t="shared" si="45"/>
        <v>0</v>
      </c>
      <c r="I155" s="5">
        <f t="shared" si="45"/>
        <v>2176248</v>
      </c>
      <c r="J155" s="5">
        <f t="shared" si="45"/>
        <v>-2176248</v>
      </c>
      <c r="K155" s="5">
        <f t="shared" si="45"/>
        <v>0</v>
      </c>
      <c r="L155" s="5">
        <f t="shared" si="45"/>
        <v>701254</v>
      </c>
      <c r="M155" s="5">
        <f t="shared" si="45"/>
        <v>-701254</v>
      </c>
      <c r="N155" s="5">
        <f t="shared" si="45"/>
        <v>0</v>
      </c>
      <c r="O155" s="5">
        <f t="shared" si="45"/>
        <v>0</v>
      </c>
      <c r="P155" s="5">
        <f t="shared" si="45"/>
        <v>0</v>
      </c>
      <c r="Q155" s="35"/>
    </row>
    <row r="156" spans="1:17" ht="58.5" customHeight="1">
      <c r="A156" s="76" t="s">
        <v>119</v>
      </c>
      <c r="B156" s="76" t="s">
        <v>123</v>
      </c>
      <c r="C156" s="77" t="s">
        <v>248</v>
      </c>
      <c r="D156" s="78" t="s">
        <v>144</v>
      </c>
      <c r="E156" s="13" t="s">
        <v>7</v>
      </c>
      <c r="F156" s="67" t="s">
        <v>170</v>
      </c>
      <c r="G156" s="68">
        <v>12375000</v>
      </c>
      <c r="H156" s="68">
        <v>3193427</v>
      </c>
      <c r="I156" s="68">
        <v>1255000</v>
      </c>
      <c r="J156" s="68">
        <f>SUM(H156-I156)</f>
        <v>1938427</v>
      </c>
      <c r="K156" s="68">
        <v>2304000</v>
      </c>
      <c r="L156" s="68">
        <v>2199322</v>
      </c>
      <c r="M156" s="68">
        <f>SUM(K156-L156)</f>
        <v>104678</v>
      </c>
      <c r="N156" s="68">
        <v>6877573</v>
      </c>
      <c r="O156" s="68"/>
      <c r="P156" s="68"/>
      <c r="Q156" s="66" t="s">
        <v>171</v>
      </c>
    </row>
    <row r="157" spans="1:17" ht="58.5" customHeight="1">
      <c r="A157" s="76"/>
      <c r="B157" s="76"/>
      <c r="C157" s="77"/>
      <c r="D157" s="78"/>
      <c r="E157" s="13" t="s">
        <v>8</v>
      </c>
      <c r="F157" s="67" t="s">
        <v>170</v>
      </c>
      <c r="G157" s="68">
        <v>12375000</v>
      </c>
      <c r="H157" s="68">
        <v>3193427</v>
      </c>
      <c r="I157" s="68">
        <v>3193427</v>
      </c>
      <c r="J157" s="68">
        <f>SUM(H157-I157)</f>
        <v>0</v>
      </c>
      <c r="K157" s="68">
        <v>2304000</v>
      </c>
      <c r="L157" s="68">
        <v>2285380</v>
      </c>
      <c r="M157" s="68">
        <f>SUM(K157-L157)</f>
        <v>18620</v>
      </c>
      <c r="N157" s="68">
        <v>6877573</v>
      </c>
      <c r="O157" s="68"/>
      <c r="P157" s="68"/>
      <c r="Q157" s="66" t="s">
        <v>172</v>
      </c>
    </row>
    <row r="158" spans="1:17" ht="58.5" customHeight="1">
      <c r="A158" s="76"/>
      <c r="B158" s="76"/>
      <c r="C158" s="77"/>
      <c r="D158" s="78"/>
      <c r="E158" s="13" t="s">
        <v>9</v>
      </c>
      <c r="F158" s="67"/>
      <c r="G158" s="5">
        <f aca="true" t="shared" si="46" ref="G158:P158">G157-G156</f>
        <v>0</v>
      </c>
      <c r="H158" s="5">
        <f t="shared" si="46"/>
        <v>0</v>
      </c>
      <c r="I158" s="5">
        <f t="shared" si="46"/>
        <v>1938427</v>
      </c>
      <c r="J158" s="5">
        <f t="shared" si="46"/>
        <v>-1938427</v>
      </c>
      <c r="K158" s="5">
        <f t="shared" si="46"/>
        <v>0</v>
      </c>
      <c r="L158" s="5">
        <f t="shared" si="46"/>
        <v>86058</v>
      </c>
      <c r="M158" s="5">
        <f t="shared" si="46"/>
        <v>-86058</v>
      </c>
      <c r="N158" s="5">
        <f t="shared" si="46"/>
        <v>0</v>
      </c>
      <c r="O158" s="5">
        <f t="shared" si="46"/>
        <v>0</v>
      </c>
      <c r="P158" s="5">
        <f t="shared" si="46"/>
        <v>0</v>
      </c>
      <c r="Q158" s="69"/>
    </row>
    <row r="159" spans="1:17" ht="58.5" customHeight="1">
      <c r="A159" s="76" t="s">
        <v>119</v>
      </c>
      <c r="B159" s="76" t="s">
        <v>123</v>
      </c>
      <c r="C159" s="77" t="s">
        <v>249</v>
      </c>
      <c r="D159" s="78" t="s">
        <v>144</v>
      </c>
      <c r="E159" s="13" t="s">
        <v>7</v>
      </c>
      <c r="F159" s="18" t="s">
        <v>163</v>
      </c>
      <c r="G159" s="20">
        <v>6775000</v>
      </c>
      <c r="H159" s="19">
        <v>389000</v>
      </c>
      <c r="I159" s="19">
        <v>225567</v>
      </c>
      <c r="J159" s="19">
        <v>163433</v>
      </c>
      <c r="K159" s="21">
        <v>2883000</v>
      </c>
      <c r="L159" s="19">
        <v>0</v>
      </c>
      <c r="M159" s="19">
        <v>2883000</v>
      </c>
      <c r="N159" s="19">
        <v>1401000</v>
      </c>
      <c r="O159" s="19">
        <v>2102000</v>
      </c>
      <c r="P159" s="19"/>
      <c r="Q159" s="35" t="s">
        <v>164</v>
      </c>
    </row>
    <row r="160" spans="1:17" ht="58.5" customHeight="1">
      <c r="A160" s="76"/>
      <c r="B160" s="76"/>
      <c r="C160" s="77"/>
      <c r="D160" s="78"/>
      <c r="E160" s="13" t="s">
        <v>8</v>
      </c>
      <c r="F160" s="18" t="s">
        <v>163</v>
      </c>
      <c r="G160" s="20">
        <v>6775000</v>
      </c>
      <c r="H160" s="19">
        <v>389000</v>
      </c>
      <c r="I160" s="19">
        <v>389000</v>
      </c>
      <c r="J160" s="19">
        <v>0</v>
      </c>
      <c r="K160" s="21">
        <v>2883000</v>
      </c>
      <c r="L160" s="19">
        <v>1943894</v>
      </c>
      <c r="M160" s="19">
        <v>939106</v>
      </c>
      <c r="N160" s="19">
        <v>1401000</v>
      </c>
      <c r="O160" s="19">
        <v>2102000</v>
      </c>
      <c r="P160" s="19"/>
      <c r="Q160" s="35" t="s">
        <v>165</v>
      </c>
    </row>
    <row r="161" spans="1:17" ht="58.5" customHeight="1">
      <c r="A161" s="76"/>
      <c r="B161" s="76"/>
      <c r="C161" s="77"/>
      <c r="D161" s="78"/>
      <c r="E161" s="13" t="s">
        <v>9</v>
      </c>
      <c r="F161" s="18"/>
      <c r="G161" s="5">
        <f aca="true" t="shared" si="47" ref="G161:P161">G160-G159</f>
        <v>0</v>
      </c>
      <c r="H161" s="5">
        <f t="shared" si="47"/>
        <v>0</v>
      </c>
      <c r="I161" s="5">
        <f t="shared" si="47"/>
        <v>163433</v>
      </c>
      <c r="J161" s="5">
        <f t="shared" si="47"/>
        <v>-163433</v>
      </c>
      <c r="K161" s="5">
        <f t="shared" si="47"/>
        <v>0</v>
      </c>
      <c r="L161" s="5">
        <f t="shared" si="47"/>
        <v>1943894</v>
      </c>
      <c r="M161" s="5">
        <f t="shared" si="47"/>
        <v>-1943894</v>
      </c>
      <c r="N161" s="5">
        <f t="shared" si="47"/>
        <v>0</v>
      </c>
      <c r="O161" s="5">
        <f t="shared" si="47"/>
        <v>0</v>
      </c>
      <c r="P161" s="5">
        <f t="shared" si="47"/>
        <v>0</v>
      </c>
      <c r="Q161" s="35"/>
    </row>
    <row r="162" spans="1:17" ht="57.75" customHeight="1">
      <c r="A162" s="76" t="s">
        <v>119</v>
      </c>
      <c r="B162" s="76" t="s">
        <v>123</v>
      </c>
      <c r="C162" s="77" t="s">
        <v>250</v>
      </c>
      <c r="D162" s="78" t="s">
        <v>144</v>
      </c>
      <c r="E162" s="13" t="s">
        <v>7</v>
      </c>
      <c r="F162" s="67" t="s">
        <v>154</v>
      </c>
      <c r="G162" s="20">
        <v>14597000</v>
      </c>
      <c r="H162" s="19"/>
      <c r="I162" s="19"/>
      <c r="J162" s="19"/>
      <c r="K162" s="21"/>
      <c r="L162" s="19"/>
      <c r="M162" s="19"/>
      <c r="N162" s="19">
        <v>7140000</v>
      </c>
      <c r="O162" s="19">
        <v>8329800</v>
      </c>
      <c r="P162" s="19">
        <v>5553200</v>
      </c>
      <c r="Q162" s="35"/>
    </row>
    <row r="163" spans="1:17" ht="57.75" customHeight="1">
      <c r="A163" s="76"/>
      <c r="B163" s="76"/>
      <c r="C163" s="77"/>
      <c r="D163" s="78"/>
      <c r="E163" s="13" t="s">
        <v>8</v>
      </c>
      <c r="F163" s="67" t="s">
        <v>154</v>
      </c>
      <c r="G163" s="20">
        <v>14597000</v>
      </c>
      <c r="H163" s="19"/>
      <c r="I163" s="19"/>
      <c r="J163" s="19">
        <v>0</v>
      </c>
      <c r="K163" s="21"/>
      <c r="L163" s="19"/>
      <c r="M163" s="19">
        <v>0</v>
      </c>
      <c r="N163" s="19">
        <v>7140000</v>
      </c>
      <c r="O163" s="19">
        <v>8329800</v>
      </c>
      <c r="P163" s="19">
        <v>5553200</v>
      </c>
      <c r="Q163" s="35" t="s">
        <v>153</v>
      </c>
    </row>
    <row r="164" spans="1:17" ht="57.75" customHeight="1">
      <c r="A164" s="76"/>
      <c r="B164" s="76"/>
      <c r="C164" s="77"/>
      <c r="D164" s="78"/>
      <c r="E164" s="13" t="s">
        <v>9</v>
      </c>
      <c r="F164" s="18"/>
      <c r="G164" s="5">
        <f aca="true" t="shared" si="48" ref="G164:P164">G163-G162</f>
        <v>0</v>
      </c>
      <c r="H164" s="5">
        <f t="shared" si="48"/>
        <v>0</v>
      </c>
      <c r="I164" s="5">
        <f t="shared" si="48"/>
        <v>0</v>
      </c>
      <c r="J164" s="5">
        <f t="shared" si="48"/>
        <v>0</v>
      </c>
      <c r="K164" s="5">
        <f t="shared" si="48"/>
        <v>0</v>
      </c>
      <c r="L164" s="5">
        <f t="shared" si="48"/>
        <v>0</v>
      </c>
      <c r="M164" s="5">
        <f t="shared" si="48"/>
        <v>0</v>
      </c>
      <c r="N164" s="5">
        <f t="shared" si="48"/>
        <v>0</v>
      </c>
      <c r="O164" s="5">
        <f t="shared" si="48"/>
        <v>0</v>
      </c>
      <c r="P164" s="5">
        <f t="shared" si="48"/>
        <v>0</v>
      </c>
      <c r="Q164" s="35"/>
    </row>
    <row r="165" spans="1:17" ht="57.75" customHeight="1">
      <c r="A165" s="76" t="s">
        <v>119</v>
      </c>
      <c r="B165" s="76" t="s">
        <v>123</v>
      </c>
      <c r="C165" s="77" t="s">
        <v>252</v>
      </c>
      <c r="D165" s="78" t="s">
        <v>144</v>
      </c>
      <c r="E165" s="13" t="s">
        <v>7</v>
      </c>
      <c r="F165" s="18" t="s">
        <v>166</v>
      </c>
      <c r="G165" s="20">
        <v>11100000</v>
      </c>
      <c r="H165" s="19"/>
      <c r="I165" s="19"/>
      <c r="J165" s="19">
        <v>0</v>
      </c>
      <c r="K165" s="21"/>
      <c r="L165" s="19"/>
      <c r="M165" s="19">
        <v>0</v>
      </c>
      <c r="N165" s="19">
        <v>714000</v>
      </c>
      <c r="O165" s="19">
        <v>6231600</v>
      </c>
      <c r="P165" s="19">
        <v>4154400</v>
      </c>
      <c r="Q165" s="35" t="s">
        <v>167</v>
      </c>
    </row>
    <row r="166" spans="1:17" ht="57.75" customHeight="1">
      <c r="A166" s="76"/>
      <c r="B166" s="76"/>
      <c r="C166" s="77"/>
      <c r="D166" s="78"/>
      <c r="E166" s="13" t="s">
        <v>8</v>
      </c>
      <c r="F166" s="18" t="s">
        <v>166</v>
      </c>
      <c r="G166" s="20">
        <v>11100000</v>
      </c>
      <c r="H166" s="19"/>
      <c r="I166" s="19"/>
      <c r="J166" s="19">
        <v>0</v>
      </c>
      <c r="K166" s="21"/>
      <c r="L166" s="19"/>
      <c r="M166" s="19">
        <v>0</v>
      </c>
      <c r="N166" s="19">
        <v>714000</v>
      </c>
      <c r="O166" s="19">
        <v>6231600</v>
      </c>
      <c r="P166" s="19">
        <v>4154400</v>
      </c>
      <c r="Q166" s="35" t="s">
        <v>153</v>
      </c>
    </row>
    <row r="167" spans="1:17" ht="57.75" customHeight="1">
      <c r="A167" s="76"/>
      <c r="B167" s="76"/>
      <c r="C167" s="77"/>
      <c r="D167" s="78"/>
      <c r="E167" s="13" t="s">
        <v>9</v>
      </c>
      <c r="F167" s="18"/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35"/>
    </row>
    <row r="168" spans="1:17" ht="57.75" customHeight="1">
      <c r="A168" s="76" t="s">
        <v>119</v>
      </c>
      <c r="B168" s="76" t="s">
        <v>123</v>
      </c>
      <c r="C168" s="77" t="s">
        <v>253</v>
      </c>
      <c r="D168" s="78" t="s">
        <v>144</v>
      </c>
      <c r="E168" s="13" t="s">
        <v>7</v>
      </c>
      <c r="F168" s="18" t="s">
        <v>168</v>
      </c>
      <c r="G168" s="20">
        <v>20450000</v>
      </c>
      <c r="H168" s="19"/>
      <c r="I168" s="19"/>
      <c r="J168" s="19">
        <v>0</v>
      </c>
      <c r="K168" s="21"/>
      <c r="L168" s="19"/>
      <c r="M168" s="19">
        <v>0</v>
      </c>
      <c r="N168" s="19">
        <v>714000</v>
      </c>
      <c r="O168" s="19">
        <v>11841600</v>
      </c>
      <c r="P168" s="19">
        <v>7894400</v>
      </c>
      <c r="Q168" s="35" t="s">
        <v>167</v>
      </c>
    </row>
    <row r="169" spans="1:17" ht="57.75" customHeight="1">
      <c r="A169" s="76"/>
      <c r="B169" s="76"/>
      <c r="C169" s="77"/>
      <c r="D169" s="78"/>
      <c r="E169" s="13" t="s">
        <v>8</v>
      </c>
      <c r="F169" s="18" t="s">
        <v>168</v>
      </c>
      <c r="G169" s="20">
        <v>20450000</v>
      </c>
      <c r="H169" s="19"/>
      <c r="I169" s="19"/>
      <c r="J169" s="19">
        <v>0</v>
      </c>
      <c r="K169" s="21"/>
      <c r="L169" s="19"/>
      <c r="M169" s="19">
        <v>0</v>
      </c>
      <c r="N169" s="19">
        <v>714000</v>
      </c>
      <c r="O169" s="19">
        <v>11841600</v>
      </c>
      <c r="P169" s="19">
        <v>7894400</v>
      </c>
      <c r="Q169" s="35" t="s">
        <v>153</v>
      </c>
    </row>
    <row r="170" spans="1:17" ht="57.75" customHeight="1">
      <c r="A170" s="76"/>
      <c r="B170" s="76"/>
      <c r="C170" s="77"/>
      <c r="D170" s="78"/>
      <c r="E170" s="13" t="s">
        <v>9</v>
      </c>
      <c r="F170" s="18"/>
      <c r="G170" s="5">
        <f aca="true" t="shared" si="49" ref="G170:P170">G169-G168</f>
        <v>0</v>
      </c>
      <c r="H170" s="5">
        <f t="shared" si="49"/>
        <v>0</v>
      </c>
      <c r="I170" s="5">
        <f t="shared" si="49"/>
        <v>0</v>
      </c>
      <c r="J170" s="5">
        <f t="shared" si="49"/>
        <v>0</v>
      </c>
      <c r="K170" s="5">
        <f t="shared" si="49"/>
        <v>0</v>
      </c>
      <c r="L170" s="5">
        <f t="shared" si="49"/>
        <v>0</v>
      </c>
      <c r="M170" s="5">
        <f t="shared" si="49"/>
        <v>0</v>
      </c>
      <c r="N170" s="5">
        <f t="shared" si="49"/>
        <v>0</v>
      </c>
      <c r="O170" s="5">
        <f t="shared" si="49"/>
        <v>0</v>
      </c>
      <c r="P170" s="5">
        <f t="shared" si="49"/>
        <v>0</v>
      </c>
      <c r="Q170" s="35"/>
    </row>
    <row r="171" spans="1:17" ht="57.75" customHeight="1">
      <c r="A171" s="76" t="s">
        <v>119</v>
      </c>
      <c r="B171" s="76" t="s">
        <v>123</v>
      </c>
      <c r="C171" s="77" t="s">
        <v>254</v>
      </c>
      <c r="D171" s="78" t="s">
        <v>144</v>
      </c>
      <c r="E171" s="13" t="s">
        <v>7</v>
      </c>
      <c r="F171" s="18" t="s">
        <v>169</v>
      </c>
      <c r="G171" s="20">
        <v>1146000</v>
      </c>
      <c r="H171" s="19"/>
      <c r="I171" s="19"/>
      <c r="J171" s="19">
        <v>0</v>
      </c>
      <c r="K171" s="21"/>
      <c r="L171" s="19"/>
      <c r="M171" s="19">
        <v>0</v>
      </c>
      <c r="N171" s="19">
        <v>714000</v>
      </c>
      <c r="O171" s="19">
        <v>432000</v>
      </c>
      <c r="P171" s="19">
        <v>0</v>
      </c>
      <c r="Q171" s="35" t="s">
        <v>198</v>
      </c>
    </row>
    <row r="172" spans="1:17" ht="57.75" customHeight="1">
      <c r="A172" s="76"/>
      <c r="B172" s="76"/>
      <c r="C172" s="77"/>
      <c r="D172" s="78"/>
      <c r="E172" s="13" t="s">
        <v>8</v>
      </c>
      <c r="F172" s="18" t="s">
        <v>169</v>
      </c>
      <c r="G172" s="20">
        <v>1146000</v>
      </c>
      <c r="H172" s="19"/>
      <c r="I172" s="19"/>
      <c r="J172" s="19">
        <v>0</v>
      </c>
      <c r="K172" s="21"/>
      <c r="L172" s="19"/>
      <c r="M172" s="19">
        <v>0</v>
      </c>
      <c r="N172" s="19">
        <v>714000</v>
      </c>
      <c r="O172" s="19">
        <v>432000</v>
      </c>
      <c r="P172" s="19">
        <v>0</v>
      </c>
      <c r="Q172" s="35" t="s">
        <v>199</v>
      </c>
    </row>
    <row r="173" spans="1:17" ht="57.75" customHeight="1">
      <c r="A173" s="76"/>
      <c r="B173" s="76"/>
      <c r="C173" s="77"/>
      <c r="D173" s="78"/>
      <c r="E173" s="13" t="s">
        <v>9</v>
      </c>
      <c r="F173" s="18"/>
      <c r="G173" s="5">
        <f aca="true" t="shared" si="50" ref="G173:P173">G172-G171</f>
        <v>0</v>
      </c>
      <c r="H173" s="5">
        <f t="shared" si="50"/>
        <v>0</v>
      </c>
      <c r="I173" s="5">
        <f t="shared" si="50"/>
        <v>0</v>
      </c>
      <c r="J173" s="5">
        <f t="shared" si="50"/>
        <v>0</v>
      </c>
      <c r="K173" s="5">
        <f t="shared" si="50"/>
        <v>0</v>
      </c>
      <c r="L173" s="5">
        <f t="shared" si="50"/>
        <v>0</v>
      </c>
      <c r="M173" s="5">
        <f t="shared" si="50"/>
        <v>0</v>
      </c>
      <c r="N173" s="5">
        <f t="shared" si="50"/>
        <v>0</v>
      </c>
      <c r="O173" s="5">
        <f t="shared" si="50"/>
        <v>0</v>
      </c>
      <c r="P173" s="5">
        <f t="shared" si="50"/>
        <v>0</v>
      </c>
      <c r="Q173" s="35"/>
    </row>
    <row r="174" spans="1:17" ht="51" customHeight="1">
      <c r="A174" s="78" t="s">
        <v>131</v>
      </c>
      <c r="B174" s="78" t="s">
        <v>173</v>
      </c>
      <c r="C174" s="79" t="s">
        <v>255</v>
      </c>
      <c r="D174" s="78" t="s">
        <v>144</v>
      </c>
      <c r="E174" s="13" t="s">
        <v>7</v>
      </c>
      <c r="F174" s="22" t="s">
        <v>227</v>
      </c>
      <c r="G174" s="23">
        <v>15908000</v>
      </c>
      <c r="H174" s="24"/>
      <c r="I174" s="24"/>
      <c r="J174" s="24">
        <v>0</v>
      </c>
      <c r="K174" s="25"/>
      <c r="L174" s="26"/>
      <c r="M174" s="24">
        <v>0</v>
      </c>
      <c r="N174" s="24">
        <v>714286</v>
      </c>
      <c r="O174" s="24">
        <v>9500000</v>
      </c>
      <c r="P174" s="24">
        <v>5693714</v>
      </c>
      <c r="Q174" s="35"/>
    </row>
    <row r="175" spans="1:17" ht="51" customHeight="1">
      <c r="A175" s="78"/>
      <c r="B175" s="78"/>
      <c r="C175" s="79"/>
      <c r="D175" s="78"/>
      <c r="E175" s="13" t="s">
        <v>8</v>
      </c>
      <c r="F175" s="22" t="s">
        <v>228</v>
      </c>
      <c r="G175" s="23">
        <v>15908000</v>
      </c>
      <c r="H175" s="24"/>
      <c r="I175" s="24"/>
      <c r="J175" s="24">
        <v>0</v>
      </c>
      <c r="K175" s="25"/>
      <c r="L175" s="26"/>
      <c r="M175" s="24">
        <v>0</v>
      </c>
      <c r="N175" s="24">
        <v>714286</v>
      </c>
      <c r="O175" s="24">
        <v>9500000</v>
      </c>
      <c r="P175" s="24">
        <v>5693714</v>
      </c>
      <c r="Q175" s="55" t="s">
        <v>200</v>
      </c>
    </row>
    <row r="176" spans="1:17" ht="51" customHeight="1">
      <c r="A176" s="78"/>
      <c r="B176" s="78"/>
      <c r="C176" s="79"/>
      <c r="D176" s="78"/>
      <c r="E176" s="13" t="s">
        <v>9</v>
      </c>
      <c r="F176" s="27"/>
      <c r="G176" s="5">
        <f aca="true" t="shared" si="51" ref="G176:P176">G175-G174</f>
        <v>0</v>
      </c>
      <c r="H176" s="5">
        <f t="shared" si="51"/>
        <v>0</v>
      </c>
      <c r="I176" s="5">
        <f t="shared" si="51"/>
        <v>0</v>
      </c>
      <c r="J176" s="5">
        <f t="shared" si="51"/>
        <v>0</v>
      </c>
      <c r="K176" s="5">
        <f t="shared" si="51"/>
        <v>0</v>
      </c>
      <c r="L176" s="5">
        <f t="shared" si="51"/>
        <v>0</v>
      </c>
      <c r="M176" s="5">
        <f t="shared" si="51"/>
        <v>0</v>
      </c>
      <c r="N176" s="5">
        <f t="shared" si="51"/>
        <v>0</v>
      </c>
      <c r="O176" s="5">
        <f t="shared" si="51"/>
        <v>0</v>
      </c>
      <c r="P176" s="5">
        <f t="shared" si="51"/>
        <v>0</v>
      </c>
      <c r="Q176" s="55"/>
    </row>
  </sheetData>
  <sheetProtection/>
  <mergeCells count="206">
    <mergeCell ref="A2:Q2"/>
    <mergeCell ref="A4:C5"/>
    <mergeCell ref="D4:D5"/>
    <mergeCell ref="E4:E5"/>
    <mergeCell ref="F4:F5"/>
    <mergeCell ref="G4:G5"/>
    <mergeCell ref="H4:J4"/>
    <mergeCell ref="K4:M4"/>
    <mergeCell ref="N4:N5"/>
    <mergeCell ref="O4:O5"/>
    <mergeCell ref="P4:P5"/>
    <mergeCell ref="Q4:Q5"/>
    <mergeCell ref="A6:C8"/>
    <mergeCell ref="D6:D8"/>
    <mergeCell ref="F6:F8"/>
    <mergeCell ref="A9:A11"/>
    <mergeCell ref="B9:B11"/>
    <mergeCell ref="C9:C11"/>
    <mergeCell ref="D9:D11"/>
    <mergeCell ref="A12:A17"/>
    <mergeCell ref="B12:B17"/>
    <mergeCell ref="C12:C14"/>
    <mergeCell ref="D12:D14"/>
    <mergeCell ref="C15:C17"/>
    <mergeCell ref="D15:D17"/>
    <mergeCell ref="A18:A20"/>
    <mergeCell ref="B18:B20"/>
    <mergeCell ref="C18:C20"/>
    <mergeCell ref="D18:D20"/>
    <mergeCell ref="A21:A29"/>
    <mergeCell ref="B21:B29"/>
    <mergeCell ref="C21:C23"/>
    <mergeCell ref="D21:D23"/>
    <mergeCell ref="C24:C26"/>
    <mergeCell ref="D24:D26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A42:A47"/>
    <mergeCell ref="B42:B47"/>
    <mergeCell ref="C42:C44"/>
    <mergeCell ref="D42:D44"/>
    <mergeCell ref="C45:C47"/>
    <mergeCell ref="D45:D47"/>
    <mergeCell ref="A48:A50"/>
    <mergeCell ref="B48:B50"/>
    <mergeCell ref="C48:C50"/>
    <mergeCell ref="D48:D50"/>
    <mergeCell ref="A51:A56"/>
    <mergeCell ref="B51:B56"/>
    <mergeCell ref="C51:C53"/>
    <mergeCell ref="D51:D53"/>
    <mergeCell ref="C54:C56"/>
    <mergeCell ref="D54:D56"/>
    <mergeCell ref="A57:A62"/>
    <mergeCell ref="B57:B62"/>
    <mergeCell ref="C57:C59"/>
    <mergeCell ref="D57:D59"/>
    <mergeCell ref="C60:C62"/>
    <mergeCell ref="D60:D62"/>
    <mergeCell ref="A63:A65"/>
    <mergeCell ref="B63:B65"/>
    <mergeCell ref="C63:C65"/>
    <mergeCell ref="D63:D65"/>
    <mergeCell ref="A66:A95"/>
    <mergeCell ref="B66:B77"/>
    <mergeCell ref="C66:C68"/>
    <mergeCell ref="D66:D68"/>
    <mergeCell ref="C69:C71"/>
    <mergeCell ref="D69:D71"/>
    <mergeCell ref="C72:C74"/>
    <mergeCell ref="D72:D74"/>
    <mergeCell ref="C75:C77"/>
    <mergeCell ref="D75:D77"/>
    <mergeCell ref="B78:B95"/>
    <mergeCell ref="C78:C80"/>
    <mergeCell ref="D78:D80"/>
    <mergeCell ref="C81:C83"/>
    <mergeCell ref="D81:D83"/>
    <mergeCell ref="C84:C86"/>
    <mergeCell ref="D84:D86"/>
    <mergeCell ref="C87:C89"/>
    <mergeCell ref="D87:D89"/>
    <mergeCell ref="C90:C92"/>
    <mergeCell ref="D90:D92"/>
    <mergeCell ref="C93:C95"/>
    <mergeCell ref="D93:D95"/>
    <mergeCell ref="A96:A98"/>
    <mergeCell ref="B96:B98"/>
    <mergeCell ref="C96:C98"/>
    <mergeCell ref="D96:D98"/>
    <mergeCell ref="A99:A107"/>
    <mergeCell ref="B99:B107"/>
    <mergeCell ref="C99:C101"/>
    <mergeCell ref="D99:D101"/>
    <mergeCell ref="C102:C104"/>
    <mergeCell ref="D102:D104"/>
    <mergeCell ref="C105:C107"/>
    <mergeCell ref="D105:D107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14:A116"/>
    <mergeCell ref="B114:B116"/>
    <mergeCell ref="C114:C116"/>
    <mergeCell ref="D114:D116"/>
    <mergeCell ref="A117:A119"/>
    <mergeCell ref="B117:B119"/>
    <mergeCell ref="C117:C119"/>
    <mergeCell ref="D117:D119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47:A149"/>
    <mergeCell ref="B147:B149"/>
    <mergeCell ref="C147:C149"/>
    <mergeCell ref="D147:D149"/>
    <mergeCell ref="A150:A152"/>
    <mergeCell ref="B150:B152"/>
    <mergeCell ref="C150:C152"/>
    <mergeCell ref="D150:D152"/>
    <mergeCell ref="A153:A155"/>
    <mergeCell ref="B153:B155"/>
    <mergeCell ref="C153:C155"/>
    <mergeCell ref="D153:D155"/>
    <mergeCell ref="A156:A158"/>
    <mergeCell ref="B156:B158"/>
    <mergeCell ref="C156:C158"/>
    <mergeCell ref="D156:D158"/>
    <mergeCell ref="A159:A161"/>
    <mergeCell ref="B159:B161"/>
    <mergeCell ref="C159:C161"/>
    <mergeCell ref="D159:D161"/>
    <mergeCell ref="A162:A164"/>
    <mergeCell ref="B162:B164"/>
    <mergeCell ref="C162:C164"/>
    <mergeCell ref="D162:D164"/>
    <mergeCell ref="A165:A167"/>
    <mergeCell ref="B165:B167"/>
    <mergeCell ref="C165:C167"/>
    <mergeCell ref="D165:D167"/>
    <mergeCell ref="A168:A170"/>
    <mergeCell ref="B168:B170"/>
    <mergeCell ref="C168:C170"/>
    <mergeCell ref="D168:D170"/>
    <mergeCell ref="A171:A173"/>
    <mergeCell ref="B171:B173"/>
    <mergeCell ref="C171:C173"/>
    <mergeCell ref="D171:D173"/>
    <mergeCell ref="A174:A176"/>
    <mergeCell ref="B174:B176"/>
    <mergeCell ref="C174:C176"/>
    <mergeCell ref="D174:D176"/>
  </mergeCells>
  <printOptions/>
  <pageMargins left="0.1968503937007874" right="0" top="0.31496062992125984" bottom="0.2362204724409449" header="0.31496062992125984" footer="0.1968503937007874"/>
  <pageSetup horizontalDpi="600" verticalDpi="600" orientation="landscape" pageOrder="overThenDown" paperSize="9" scale="69" r:id="rId3"/>
  <headerFooter alignWithMargins="0">
    <oddHeader>&amp;L&amp;C&amp;R</oddHeader>
    <oddFooter>&amp;L&amp;C&amp;R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2014-08-14T06:28:48Z</cp:lastPrinted>
  <dcterms:created xsi:type="dcterms:W3CDTF">2004-11-10T02:24:53Z</dcterms:created>
  <dcterms:modified xsi:type="dcterms:W3CDTF">2014-09-12T04:15:27Z</dcterms:modified>
  <cp:category/>
  <cp:version/>
  <cp:contentType/>
  <cp:contentStatus/>
</cp:coreProperties>
</file>